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781" activeTab="3"/>
  </bookViews>
  <sheets>
    <sheet name="Konst" sheetId="1" r:id="rId1"/>
    <sheet name="Férfi feln" sheetId="2" r:id="rId2"/>
    <sheet name="Férfi junior" sheetId="3" r:id="rId3"/>
    <sheet name="Férfi ifjúsági" sheetId="4" r:id="rId4"/>
    <sheet name="Fiú-15é-8prb" sheetId="5" r:id="rId5"/>
    <sheet name="Fiú-14é" sheetId="6" r:id="rId6"/>
    <sheet name="Fiú-13é " sheetId="7" r:id="rId7"/>
    <sheet name="Női feln-jun " sheetId="8" r:id="rId8"/>
    <sheet name="Női ifjúsági" sheetId="9" r:id="rId9"/>
    <sheet name="Leány-15é-7prb" sheetId="10" r:id="rId10"/>
    <sheet name="Leány-14é" sheetId="11" r:id="rId11"/>
    <sheet name="Leány-13é" sheetId="12" r:id="rId12"/>
  </sheets>
  <definedNames>
    <definedName name="_xlnm.Print_Area" localSheetId="1">'Férfi feln'!$A$1:$AC$17</definedName>
    <definedName name="_xlnm.Print_Area" localSheetId="3">'Férfi ifjúsági'!$A$1:$Y$22</definedName>
    <definedName name="_xlnm.Print_Area" localSheetId="2">'Férfi junior'!$A$1:$AC$15</definedName>
    <definedName name="_xlnm.Print_Area" localSheetId="6">'Fiú-13é '!$A$1:$Y$103</definedName>
    <definedName name="_xlnm.Print_Area" localSheetId="5">'Fiú-14é'!$A$1:$Y$103</definedName>
    <definedName name="_xlnm.Print_Area" localSheetId="11">'Leány-13é'!$A$1:$W$97</definedName>
    <definedName name="_xlnm.Print_Area" localSheetId="10">'Leány-14é'!$A$1:$W$97</definedName>
    <definedName name="_xlnm.Print_Area" localSheetId="9">'Leány-15é-7prb'!$A$1:$W$22</definedName>
    <definedName name="_xlnm.Print_Area" localSheetId="7">'Női feln-jun '!$A$1:$W$25</definedName>
    <definedName name="_xlnm.Print_Area" localSheetId="8">'Női ifjúsági'!$A$1:$W$22</definedName>
  </definedNames>
  <calcPr fullCalcOnLoad="1"/>
</workbook>
</file>

<file path=xl/sharedStrings.xml><?xml version="1.0" encoding="utf-8"?>
<sst xmlns="http://schemas.openxmlformats.org/spreadsheetml/2006/main" count="2845" uniqueCount="208">
  <si>
    <t>100 m</t>
  </si>
  <si>
    <t>a</t>
  </si>
  <si>
    <t>b</t>
  </si>
  <si>
    <t>c</t>
  </si>
  <si>
    <t>200 m</t>
  </si>
  <si>
    <t>300 m</t>
  </si>
  <si>
    <t>400 m</t>
  </si>
  <si>
    <t>1500 m</t>
  </si>
  <si>
    <t>110 m gát</t>
  </si>
  <si>
    <t>Magasugrás</t>
  </si>
  <si>
    <t>Rúdugrás</t>
  </si>
  <si>
    <t>Távolugrás</t>
  </si>
  <si>
    <t>Súlylökés</t>
  </si>
  <si>
    <t>Diszkoszvetés</t>
  </si>
  <si>
    <t>Gerelyhajítás</t>
  </si>
  <si>
    <t>FÉRFI</t>
  </si>
  <si>
    <t>PONTSZÁMÍTÁSI KONSTANSOK</t>
  </si>
  <si>
    <t>NŐI</t>
  </si>
  <si>
    <t>800 m</t>
  </si>
  <si>
    <t>100 m gát</t>
  </si>
  <si>
    <t>távol</t>
  </si>
  <si>
    <t>magas</t>
  </si>
  <si>
    <t>110 g/106</t>
  </si>
  <si>
    <t>diszkosz</t>
  </si>
  <si>
    <t>rúd</t>
  </si>
  <si>
    <t>gerely</t>
  </si>
  <si>
    <t>Összpont</t>
  </si>
  <si>
    <t>1000 m</t>
  </si>
  <si>
    <t>súly/7,26</t>
  </si>
  <si>
    <t>Tízpróba férfi junior</t>
  </si>
  <si>
    <t>110 g/99</t>
  </si>
  <si>
    <t>110 g/91</t>
  </si>
  <si>
    <t>súly/6</t>
  </si>
  <si>
    <t>súly/5</t>
  </si>
  <si>
    <t>gerely/700</t>
  </si>
  <si>
    <t>súly/4</t>
  </si>
  <si>
    <t>Nyolcpróba férfi ifjúsági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</si>
  <si>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</si>
  <si>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</si>
  <si>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</si>
  <si>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</si>
  <si>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</si>
  <si>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</si>
  <si>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</si>
  <si>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</si>
  <si>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</si>
  <si>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</si>
  <si>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</si>
  <si>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</si>
  <si>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</si>
  <si>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</si>
  <si>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</si>
  <si>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</si>
  <si>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</si>
  <si>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</si>
  <si>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</si>
  <si>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</si>
  <si>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-</t>
  </si>
  <si>
    <t>Hétpróba női ifjúsági</t>
  </si>
  <si>
    <t>6,73</t>
  </si>
  <si>
    <t>1,69</t>
  </si>
  <si>
    <t>1,75</t>
  </si>
  <si>
    <t>1,99</t>
  </si>
  <si>
    <t>17,14</t>
  </si>
  <si>
    <t>Tízpróba férfi felnőtt, utánpótlás</t>
  </si>
  <si>
    <t>14,17</t>
  </si>
  <si>
    <t>14,42</t>
  </si>
  <si>
    <t>7,17</t>
  </si>
  <si>
    <t>5,91</t>
  </si>
  <si>
    <t>11,25</t>
  </si>
  <si>
    <t>6,08</t>
  </si>
  <si>
    <t>6,69</t>
  </si>
  <si>
    <t>11,60</t>
  </si>
  <si>
    <t>14,12</t>
  </si>
  <si>
    <t>9,10</t>
  </si>
  <si>
    <t>2,05</t>
  </si>
  <si>
    <t>13,31</t>
  </si>
  <si>
    <t>26,00</t>
  </si>
  <si>
    <t>50,91</t>
  </si>
  <si>
    <t>52,67</t>
  </si>
  <si>
    <t>50,61</t>
  </si>
  <si>
    <t>14,47</t>
  </si>
  <si>
    <t>16,68</t>
  </si>
  <si>
    <t>15,15</t>
  </si>
  <si>
    <t>15,95</t>
  </si>
  <si>
    <t>4,83</t>
  </si>
  <si>
    <t>4,57</t>
  </si>
  <si>
    <t>47,65</t>
  </si>
  <si>
    <t>44,24</t>
  </si>
  <si>
    <t>46,70</t>
  </si>
  <si>
    <t>1,70</t>
  </si>
  <si>
    <t>1,94</t>
  </si>
  <si>
    <t>2:19,08</t>
  </si>
  <si>
    <t>1,40</t>
  </si>
  <si>
    <t>2:20,16</t>
  </si>
  <si>
    <t>45,22</t>
  </si>
  <si>
    <t>3,60</t>
  </si>
  <si>
    <t>2:54,16</t>
  </si>
  <si>
    <t>3,90</t>
  </si>
  <si>
    <t>4,40</t>
  </si>
  <si>
    <t>4,30</t>
  </si>
  <si>
    <t>61,41</t>
  </si>
  <si>
    <t>44,81</t>
  </si>
  <si>
    <t>5:07,39</t>
  </si>
  <si>
    <t>4:36,16</t>
  </si>
  <si>
    <t>100 g/0,84</t>
  </si>
  <si>
    <t>gerely/600</t>
  </si>
  <si>
    <t>Nyolcpróba fiú serdülő 15 éves</t>
  </si>
  <si>
    <t>k13</t>
  </si>
  <si>
    <t>k14</t>
  </si>
  <si>
    <t>k15</t>
  </si>
  <si>
    <t>80 m</t>
  </si>
  <si>
    <t>80 m gát</t>
  </si>
  <si>
    <t>Nyolcpróba fiú serdülő 14 éves</t>
  </si>
  <si>
    <t>Magas</t>
  </si>
  <si>
    <t>gerely/500</t>
  </si>
  <si>
    <t>Négypróba "A" variáció fiú serdülő 14 éves</t>
  </si>
  <si>
    <t>Négypróba "B" variáció fiú serdülő 14 éves</t>
  </si>
  <si>
    <t>Négypróba "C" variáció fiú serdülő 14 éves</t>
  </si>
  <si>
    <t>Súly/4</t>
  </si>
  <si>
    <t>Diszkosz</t>
  </si>
  <si>
    <t>Gerely/600</t>
  </si>
  <si>
    <t>Nyolcpróba fiú serdülő 13 éves</t>
  </si>
  <si>
    <t>Négypróba "A" variáció fiú serdülő 13 éves</t>
  </si>
  <si>
    <t>Négypróba "B" variáció fiú serdülő 13 éves</t>
  </si>
  <si>
    <t>Négypróba "C" variáció fiú serdülő 13 éves</t>
  </si>
  <si>
    <t>súly/3</t>
  </si>
  <si>
    <t>80 g/0,76</t>
  </si>
  <si>
    <t>Súly/3</t>
  </si>
  <si>
    <t>Gerely/500</t>
  </si>
  <si>
    <t>Diszkosz/0,75</t>
  </si>
  <si>
    <t>Diszkosz/1</t>
  </si>
  <si>
    <t>10,64</t>
  </si>
  <si>
    <t>9,00</t>
  </si>
  <si>
    <t>44,00</t>
  </si>
  <si>
    <t>14,40</t>
  </si>
  <si>
    <t>25,22</t>
  </si>
  <si>
    <t>3:40,00</t>
  </si>
  <si>
    <t>13,30</t>
  </si>
  <si>
    <t>5,10</t>
  </si>
  <si>
    <t>42,00</t>
  </si>
  <si>
    <t>1,50</t>
  </si>
  <si>
    <t>30,03</t>
  </si>
  <si>
    <t>3:27,70</t>
  </si>
  <si>
    <t>12,93</t>
  </si>
  <si>
    <t>5,74</t>
  </si>
  <si>
    <t>40,07</t>
  </si>
  <si>
    <t>14,96</t>
  </si>
  <si>
    <t>32,32</t>
  </si>
  <si>
    <t>2:52,17</t>
  </si>
  <si>
    <t>Arany Jelvény</t>
  </si>
  <si>
    <t>MASZ</t>
  </si>
  <si>
    <t>13,18</t>
  </si>
  <si>
    <t>1,38</t>
  </si>
  <si>
    <t>22,68</t>
  </si>
  <si>
    <t>4,31</t>
  </si>
  <si>
    <t>3:11,66</t>
  </si>
  <si>
    <t>3,99</t>
  </si>
  <si>
    <t>9,60</t>
  </si>
  <si>
    <t>27,15</t>
  </si>
  <si>
    <t>32,14</t>
  </si>
  <si>
    <t>36,05</t>
  </si>
  <si>
    <t>1700</t>
  </si>
  <si>
    <t>4,71</t>
  </si>
  <si>
    <t>40,23</t>
  </si>
  <si>
    <t>3:25,82</t>
  </si>
  <si>
    <t>1800</t>
  </si>
  <si>
    <t>11,43</t>
  </si>
  <si>
    <t>28,15</t>
  </si>
  <si>
    <t>37,99</t>
  </si>
  <si>
    <t>4,48</t>
  </si>
  <si>
    <t>Hétpróba női felnőtt, junior</t>
  </si>
  <si>
    <t>16,00</t>
  </si>
  <si>
    <t>28,00</t>
  </si>
  <si>
    <t>2:42,0</t>
  </si>
  <si>
    <t>Hétpróba leány serdülő 15 éves</t>
  </si>
  <si>
    <t>súly</t>
  </si>
  <si>
    <t>14,00</t>
  </si>
  <si>
    <t>22,00</t>
  </si>
  <si>
    <t>2:50,0</t>
  </si>
  <si>
    <t>Hétpróba leány serdülő 14 éves</t>
  </si>
  <si>
    <t>Hétpróba leány serdülő 13 éves</t>
  </si>
  <si>
    <t>15,00</t>
  </si>
  <si>
    <t>20,00</t>
  </si>
  <si>
    <t>2:58,47</t>
  </si>
  <si>
    <t>Négypróba "A" variáció leány serdülő 13 éves</t>
  </si>
  <si>
    <t>Négypróba "C" variáció leány serdülő 13 éves</t>
  </si>
  <si>
    <t>Négypróba "B" variáció leány serdülő 13 éves</t>
  </si>
  <si>
    <t>1,35</t>
  </si>
  <si>
    <t>4,13</t>
  </si>
  <si>
    <t>2:50,00</t>
  </si>
  <si>
    <t>Súly/</t>
  </si>
  <si>
    <t>Gerely</t>
  </si>
  <si>
    <t>Négypróba "A" variáció leány serdülő 14 éves</t>
  </si>
  <si>
    <t>Négypróba "B" variáció leány serdülő 14 éves</t>
  </si>
  <si>
    <t>Négypróba "C" variáció leány serdülő 14 éves</t>
  </si>
  <si>
    <t>4,47</t>
  </si>
  <si>
    <t>4,23</t>
  </si>
  <si>
    <t>47,00</t>
  </si>
  <si>
    <t>2:44,0</t>
  </si>
  <si>
    <t>10,00</t>
  </si>
  <si>
    <t>26</t>
  </si>
  <si>
    <t>4,16</t>
  </si>
  <si>
    <t>48,10</t>
  </si>
  <si>
    <t>4,27</t>
  </si>
  <si>
    <t>14,30</t>
  </si>
  <si>
    <t>46,80</t>
  </si>
  <si>
    <t>4,36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</si>
</sst>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2" fillId="0" borderId="1" xfId="0" applyNumberFormat="1" applyFont="1" applyBorder="1" applyAlignment="1" applyProtection="1">
      <alignment horizontal="left"/>
      <protection hidden="1"/>
    </xf>
    <xf numFmtId="49" fontId="2" fillId="0" borderId="1" xfId="0" applyNumberFormat="1" applyFont="1" applyBorder="1" applyAlignment="1" applyProtection="1">
      <alignment/>
      <protection hidden="1"/>
    </xf>
    <xf numFmtId="49" fontId="2" fillId="0" borderId="1" xfId="0" applyNumberFormat="1" applyFont="1" applyBorder="1" applyAlignment="1" applyProtection="1">
      <alignment horizontal="center"/>
      <protection hidden="1"/>
    </xf>
    <xf numFmtId="0" fontId="4" fillId="0" borderId="1" xfId="0" applyNumberFormat="1" applyFont="1" applyBorder="1" applyAlignment="1" applyProtection="1">
      <alignment/>
      <protection hidden="1"/>
    </xf>
    <xf numFmtId="49" fontId="2" fillId="0" borderId="1" xfId="0" applyNumberFormat="1" applyFont="1" applyBorder="1" applyAlignment="1" applyProtection="1">
      <alignment horizontal="right"/>
      <protection hidden="1"/>
    </xf>
    <xf numFmtId="2" fontId="2" fillId="0" borderId="1" xfId="0" applyNumberFormat="1" applyFon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49" fontId="7" fillId="0" borderId="1" xfId="0" applyNumberFormat="1" applyFont="1" applyBorder="1" applyAlignment="1" applyProtection="1">
      <alignment/>
      <protection hidden="1"/>
    </xf>
    <xf numFmtId="49" fontId="6" fillId="0" borderId="1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1" fontId="0" fillId="0" borderId="0" xfId="0" applyNumberFormat="1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/>
      <protection hidden="1"/>
    </xf>
    <xf numFmtId="49" fontId="4" fillId="0" borderId="1" xfId="0" applyNumberFormat="1" applyFont="1" applyBorder="1" applyAlignment="1" applyProtection="1">
      <alignment/>
      <protection hidden="1"/>
    </xf>
    <xf numFmtId="49" fontId="5" fillId="0" borderId="1" xfId="0" applyNumberFormat="1" applyFont="1" applyBorder="1" applyAlignment="1" applyProtection="1">
      <alignment horizontal="right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4" fillId="0" borderId="1" xfId="0" applyNumberFormat="1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0" fontId="0" fillId="0" borderId="1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12" fillId="0" borderId="1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/>
      <protection hidden="1"/>
    </xf>
    <xf numFmtId="49" fontId="0" fillId="0" borderId="1" xfId="0" applyNumberFormat="1" applyFont="1" applyBorder="1" applyAlignment="1" applyProtection="1">
      <alignment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left"/>
      <protection hidden="1"/>
    </xf>
    <xf numFmtId="2" fontId="2" fillId="0" borderId="1" xfId="0" applyNumberFormat="1" applyFont="1" applyBorder="1" applyAlignment="1" applyProtection="1">
      <alignment horizontal="left"/>
      <protection hidden="1"/>
    </xf>
    <xf numFmtId="2" fontId="5" fillId="0" borderId="0" xfId="0" applyNumberFormat="1" applyFont="1" applyAlignment="1" applyProtection="1">
      <alignment/>
      <protection hidden="1"/>
    </xf>
    <xf numFmtId="49" fontId="2" fillId="0" borderId="0" xfId="0" applyNumberFormat="1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49" fontId="5" fillId="0" borderId="0" xfId="0" applyNumberFormat="1" applyFont="1" applyAlignment="1" applyProtection="1">
      <alignment/>
      <protection hidden="1"/>
    </xf>
    <xf numFmtId="49" fontId="10" fillId="0" borderId="1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3" fillId="0" borderId="1" xfId="0" applyNumberFormat="1" applyFon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right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12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49" fontId="6" fillId="0" borderId="1" xfId="0" applyNumberFormat="1" applyFont="1" applyFill="1" applyBorder="1" applyAlignment="1" applyProtection="1">
      <alignment/>
      <protection hidden="1"/>
    </xf>
    <xf numFmtId="49" fontId="0" fillId="0" borderId="1" xfId="0" applyNumberFormat="1" applyFont="1" applyFill="1" applyBorder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left"/>
      <protection hidden="1"/>
    </xf>
    <xf numFmtId="49" fontId="13" fillId="0" borderId="1" xfId="0" applyNumberFormat="1" applyFont="1" applyBorder="1" applyAlignment="1" applyProtection="1">
      <alignment horizontal="left"/>
      <protection hidden="1"/>
    </xf>
    <xf numFmtId="49" fontId="11" fillId="0" borderId="1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left"/>
      <protection hidden="1"/>
    </xf>
    <xf numFmtId="49" fontId="14" fillId="0" borderId="0" xfId="0" applyNumberFormat="1" applyFont="1" applyBorder="1" applyAlignment="1" applyProtection="1">
      <alignment horizontal="right"/>
      <protection hidden="1"/>
    </xf>
    <xf numFmtId="49" fontId="11" fillId="0" borderId="0" xfId="0" applyNumberFormat="1" applyFont="1" applyBorder="1" applyAlignment="1" applyProtection="1">
      <alignment horizontal="righ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49" fontId="12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left"/>
      <protection hidden="1"/>
    </xf>
    <xf numFmtId="49" fontId="0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4" fillId="0" borderId="0" xfId="0" applyNumberFormat="1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hidden="1"/>
    </xf>
    <xf numFmtId="49" fontId="0" fillId="2" borderId="1" xfId="0" applyNumberFormat="1" applyFill="1" applyBorder="1" applyAlignment="1" applyProtection="1">
      <alignment/>
      <protection hidden="1"/>
    </xf>
    <xf numFmtId="49" fontId="0" fillId="2" borderId="1" xfId="0" applyNumberFormat="1" applyFill="1" applyBorder="1" applyAlignment="1" applyProtection="1">
      <alignment horizontal="left"/>
      <protection hidden="1"/>
    </xf>
    <xf numFmtId="1" fontId="2" fillId="3" borderId="1" xfId="0" applyNumberFormat="1" applyFont="1" applyFill="1" applyBorder="1" applyAlignment="1" applyProtection="1">
      <alignment horizontal="right"/>
      <protection hidden="1"/>
    </xf>
    <xf numFmtId="2" fontId="0" fillId="2" borderId="1" xfId="0" applyNumberFormat="1" applyFill="1" applyBorder="1" applyAlignment="1" applyProtection="1">
      <alignment horizontal="right"/>
      <protection hidden="1"/>
    </xf>
    <xf numFmtId="1" fontId="2" fillId="3" borderId="2" xfId="0" applyNumberFormat="1" applyFont="1" applyFill="1" applyBorder="1" applyAlignment="1" applyProtection="1">
      <alignment horizontal="right"/>
      <protection hidden="1"/>
    </xf>
    <xf numFmtId="2" fontId="0" fillId="2" borderId="1" xfId="0" applyNumberFormat="1" applyFill="1" applyBorder="1" applyAlignment="1" applyProtection="1">
      <alignment horizontal="center"/>
      <protection hidden="1"/>
    </xf>
    <xf numFmtId="2" fontId="0" fillId="2" borderId="1" xfId="0" applyNumberFormat="1" applyFill="1" applyBorder="1" applyAlignment="1" applyProtection="1">
      <alignment horizontal="left"/>
      <protection hidden="1"/>
    </xf>
    <xf numFmtId="2" fontId="0" fillId="2" borderId="1" xfId="0" applyNumberForma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49" fontId="0" fillId="2" borderId="1" xfId="0" applyNumberFormat="1" applyFill="1" applyBorder="1" applyAlignment="1" applyProtection="1">
      <alignment/>
      <protection hidden="1"/>
    </xf>
    <xf numFmtId="0" fontId="15" fillId="4" borderId="0" xfId="0" applyFont="1" applyFill="1" applyAlignment="1" applyProtection="1">
      <alignment/>
      <protection hidden="1"/>
    </xf>
    <xf numFmtId="0" fontId="16" fillId="4" borderId="0" xfId="0" applyFont="1" applyFill="1" applyAlignment="1" applyProtection="1">
      <alignment/>
      <protection hidden="1"/>
    </xf>
    <xf numFmtId="0" fontId="15" fillId="4" borderId="1" xfId="0" applyFont="1" applyFill="1" applyBorder="1" applyAlignment="1" applyProtection="1">
      <alignment/>
      <protection hidden="1"/>
    </xf>
    <xf numFmtId="0" fontId="15" fillId="4" borderId="1" xfId="0" applyFont="1" applyFill="1" applyBorder="1" applyAlignment="1" applyProtection="1">
      <alignment horizontal="center"/>
      <protection hidden="1"/>
    </xf>
    <xf numFmtId="0" fontId="16" fillId="4" borderId="1" xfId="0" applyFont="1" applyFill="1" applyBorder="1" applyAlignment="1" applyProtection="1">
      <alignment/>
      <protection hidden="1"/>
    </xf>
    <xf numFmtId="2" fontId="16" fillId="4" borderId="1" xfId="0" applyNumberFormat="1" applyFont="1" applyFill="1" applyBorder="1" applyAlignment="1" applyProtection="1">
      <alignment/>
      <protection hidden="1"/>
    </xf>
    <xf numFmtId="165" fontId="16" fillId="4" borderId="1" xfId="0" applyNumberFormat="1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/>
      <protection hidden="1"/>
    </xf>
    <xf numFmtId="0" fontId="16" fillId="4" borderId="0" xfId="0" applyFont="1" applyFill="1" applyBorder="1" applyAlignment="1" applyProtection="1">
      <alignment/>
      <protection hidden="1"/>
    </xf>
    <xf numFmtId="2" fontId="16" fillId="4" borderId="0" xfId="0" applyNumberFormat="1" applyFont="1" applyFill="1" applyBorder="1" applyAlignment="1" applyProtection="1">
      <alignment/>
      <protection hidden="1"/>
    </xf>
    <xf numFmtId="2" fontId="16" fillId="4" borderId="0" xfId="0" applyNumberFormat="1" applyFont="1" applyFill="1" applyAlignment="1" applyProtection="1">
      <alignment/>
      <protection hidden="1"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G41"/>
  <sheetViews>
    <sheetView zoomScale="85" zoomScaleNormal="85" workbookViewId="0" topLeftCell="A1">
      <selection activeCell="E23" sqref="E23"/>
    </sheetView>
  </sheetViews>
  <sheetFormatPr defaultColWidth="9.00390625" defaultRowHeight="12.75"/>
  <cols>
    <col min="1" max="1" width="19.875" style="176" customWidth="1"/>
    <col min="2" max="4" width="9.125" style="177" customWidth="1"/>
    <col min="5" max="5" width="9.75390625" style="177" bestFit="1" customWidth="1"/>
    <col min="6" max="16384" width="9.125" style="177" customWidth="1"/>
  </cols>
  <sheetData>
    <row r="1" s="164" customFormat="1" ht="12.75">
      <c r="A1" s="163" t="s">
        <v>16</v>
      </c>
    </row>
    <row r="2" s="164" customFormat="1" ht="12.75">
      <c r="A2" s="163"/>
    </row>
    <row r="3" spans="1:7" s="164" customFormat="1" ht="12.75">
      <c r="A3" s="165" t="s">
        <v>15</v>
      </c>
      <c r="B3" s="166" t="s">
        <v>1</v>
      </c>
      <c r="C3" s="166" t="s">
        <v>2</v>
      </c>
      <c r="D3" s="166" t="s">
        <v>3</v>
      </c>
      <c r="E3" s="166" t="s">
        <v>108</v>
      </c>
      <c r="F3" s="166" t="s">
        <v>109</v>
      </c>
      <c r="G3" s="166" t="s">
        <v>110</v>
      </c>
    </row>
    <row r="4" spans="1:7" s="164" customFormat="1" ht="12.75">
      <c r="A4" s="165" t="s">
        <v>111</v>
      </c>
      <c r="B4" s="167">
        <v>25.4347</v>
      </c>
      <c r="C4" s="168">
        <v>18</v>
      </c>
      <c r="D4" s="168">
        <v>1.81</v>
      </c>
      <c r="E4" s="169">
        <v>1.25</v>
      </c>
      <c r="F4" s="169"/>
      <c r="G4" s="169"/>
    </row>
    <row r="5" spans="1:7" s="164" customFormat="1" ht="12.75">
      <c r="A5" s="165" t="s">
        <v>0</v>
      </c>
      <c r="B5" s="167">
        <v>25.4347</v>
      </c>
      <c r="C5" s="168">
        <v>18</v>
      </c>
      <c r="D5" s="168">
        <v>1.81</v>
      </c>
      <c r="E5" s="169"/>
      <c r="F5" s="169"/>
      <c r="G5" s="169"/>
    </row>
    <row r="6" spans="1:7" s="164" customFormat="1" ht="12.75">
      <c r="A6" s="165" t="s">
        <v>4</v>
      </c>
      <c r="B6" s="167">
        <v>5.8425</v>
      </c>
      <c r="C6" s="168">
        <v>38</v>
      </c>
      <c r="D6" s="168">
        <v>1.81</v>
      </c>
      <c r="E6" s="169"/>
      <c r="F6" s="169"/>
      <c r="G6" s="169"/>
    </row>
    <row r="7" spans="1:7" s="164" customFormat="1" ht="12.75">
      <c r="A7" s="165" t="s">
        <v>5</v>
      </c>
      <c r="B7" s="167">
        <v>3.301612</v>
      </c>
      <c r="C7" s="168">
        <v>57</v>
      </c>
      <c r="D7" s="168">
        <v>1.81</v>
      </c>
      <c r="E7" s="169"/>
      <c r="F7" s="169"/>
      <c r="G7" s="169"/>
    </row>
    <row r="8" spans="1:7" s="164" customFormat="1" ht="12.75">
      <c r="A8" s="165" t="s">
        <v>6</v>
      </c>
      <c r="B8" s="167">
        <v>1.53775</v>
      </c>
      <c r="C8" s="168">
        <v>82</v>
      </c>
      <c r="D8" s="168">
        <v>1.81</v>
      </c>
      <c r="E8" s="169"/>
      <c r="F8" s="169"/>
      <c r="G8" s="169"/>
    </row>
    <row r="9" spans="1:7" s="164" customFormat="1" ht="12.75">
      <c r="A9" s="165" t="s">
        <v>27</v>
      </c>
      <c r="B9" s="167">
        <v>0.08713</v>
      </c>
      <c r="C9" s="168">
        <v>305.5</v>
      </c>
      <c r="D9" s="168">
        <v>1.85</v>
      </c>
      <c r="E9" s="169"/>
      <c r="F9" s="169"/>
      <c r="G9" s="169"/>
    </row>
    <row r="10" spans="1:7" s="164" customFormat="1" ht="12.75">
      <c r="A10" s="165" t="s">
        <v>7</v>
      </c>
      <c r="B10" s="167">
        <v>0.03768</v>
      </c>
      <c r="C10" s="168">
        <v>480</v>
      </c>
      <c r="D10" s="168">
        <v>1.85</v>
      </c>
      <c r="E10" s="169"/>
      <c r="F10" s="169"/>
      <c r="G10" s="169"/>
    </row>
    <row r="11" spans="1:7" s="164" customFormat="1" ht="12.75">
      <c r="A11" s="165" t="s">
        <v>112</v>
      </c>
      <c r="B11" s="167">
        <v>5.74352</v>
      </c>
      <c r="C11" s="168">
        <v>28.5</v>
      </c>
      <c r="D11" s="168">
        <v>1.92</v>
      </c>
      <c r="E11" s="169">
        <v>1.3888888888888888</v>
      </c>
      <c r="F11" s="169"/>
      <c r="G11" s="169"/>
    </row>
    <row r="12" spans="1:7" s="164" customFormat="1" ht="12.75">
      <c r="A12" s="165" t="s">
        <v>19</v>
      </c>
      <c r="B12" s="167">
        <v>5.74352</v>
      </c>
      <c r="C12" s="168">
        <v>28.5</v>
      </c>
      <c r="D12" s="168">
        <v>1.92</v>
      </c>
      <c r="E12" s="169"/>
      <c r="F12" s="169">
        <v>1.1111111111111112</v>
      </c>
      <c r="G12" s="169">
        <v>1.11111111111111</v>
      </c>
    </row>
    <row r="13" spans="1:7" s="164" customFormat="1" ht="12.75">
      <c r="A13" s="165" t="s">
        <v>8</v>
      </c>
      <c r="B13" s="167">
        <v>5.74352</v>
      </c>
      <c r="C13" s="168">
        <v>28.5</v>
      </c>
      <c r="D13" s="168">
        <v>1.92</v>
      </c>
      <c r="E13" s="169"/>
      <c r="F13" s="169"/>
      <c r="G13" s="169"/>
    </row>
    <row r="14" spans="1:7" s="164" customFormat="1" ht="12.75">
      <c r="A14" s="165" t="s">
        <v>9</v>
      </c>
      <c r="B14" s="167">
        <v>0.8465</v>
      </c>
      <c r="C14" s="168">
        <v>75</v>
      </c>
      <c r="D14" s="168">
        <v>1.42</v>
      </c>
      <c r="E14" s="169"/>
      <c r="F14" s="169"/>
      <c r="G14" s="169"/>
    </row>
    <row r="15" spans="1:7" s="164" customFormat="1" ht="12.75">
      <c r="A15" s="165" t="s">
        <v>10</v>
      </c>
      <c r="B15" s="167">
        <v>0.2797</v>
      </c>
      <c r="C15" s="168">
        <v>100</v>
      </c>
      <c r="D15" s="168">
        <v>1.35</v>
      </c>
      <c r="E15" s="169"/>
      <c r="F15" s="169"/>
      <c r="G15" s="169"/>
    </row>
    <row r="16" spans="1:7" s="164" customFormat="1" ht="12.75">
      <c r="A16" s="165" t="s">
        <v>11</v>
      </c>
      <c r="B16" s="167">
        <v>0.14354</v>
      </c>
      <c r="C16" s="168">
        <v>220</v>
      </c>
      <c r="D16" s="168">
        <v>1.4</v>
      </c>
      <c r="E16" s="169"/>
      <c r="F16" s="169"/>
      <c r="G16" s="169"/>
    </row>
    <row r="17" spans="1:7" s="164" customFormat="1" ht="12.75">
      <c r="A17" s="165" t="s">
        <v>12</v>
      </c>
      <c r="B17" s="167">
        <v>51.39</v>
      </c>
      <c r="C17" s="168">
        <v>1.5</v>
      </c>
      <c r="D17" s="168">
        <v>1.05</v>
      </c>
      <c r="E17" s="169"/>
      <c r="F17" s="169"/>
      <c r="G17" s="169"/>
    </row>
    <row r="18" spans="1:7" s="164" customFormat="1" ht="12.75">
      <c r="A18" s="165" t="s">
        <v>13</v>
      </c>
      <c r="B18" s="167">
        <v>12.91</v>
      </c>
      <c r="C18" s="168">
        <v>4</v>
      </c>
      <c r="D18" s="168">
        <v>1.1</v>
      </c>
      <c r="E18" s="169"/>
      <c r="F18" s="169"/>
      <c r="G18" s="169"/>
    </row>
    <row r="19" spans="1:7" s="164" customFormat="1" ht="12.75">
      <c r="A19" s="165" t="s">
        <v>14</v>
      </c>
      <c r="B19" s="167">
        <v>10.14</v>
      </c>
      <c r="C19" s="168">
        <v>7</v>
      </c>
      <c r="D19" s="168">
        <v>1.08</v>
      </c>
      <c r="E19" s="169"/>
      <c r="F19" s="169"/>
      <c r="G19" s="169"/>
    </row>
    <row r="20" spans="1:4" s="164" customFormat="1" ht="12.75">
      <c r="A20" s="170"/>
      <c r="B20" s="171"/>
      <c r="C20" s="172"/>
      <c r="D20" s="172"/>
    </row>
    <row r="21" spans="1:4" s="164" customFormat="1" ht="12.75">
      <c r="A21" s="170"/>
      <c r="B21" s="171"/>
      <c r="C21" s="172"/>
      <c r="D21" s="172"/>
    </row>
    <row r="22" spans="1:4" s="164" customFormat="1" ht="12.75">
      <c r="A22" s="163"/>
      <c r="C22" s="173"/>
      <c r="D22" s="173"/>
    </row>
    <row r="23" spans="1:4" s="164" customFormat="1" ht="12.75">
      <c r="A23" s="163"/>
      <c r="C23" s="173"/>
      <c r="D23" s="173"/>
    </row>
    <row r="24" spans="1:4" s="164" customFormat="1" ht="12.75">
      <c r="A24" s="163"/>
      <c r="C24" s="173"/>
      <c r="D24" s="173"/>
    </row>
    <row r="25" spans="1:7" s="164" customFormat="1" ht="12.75">
      <c r="A25" s="165" t="s">
        <v>17</v>
      </c>
      <c r="B25" s="166" t="s">
        <v>1</v>
      </c>
      <c r="C25" s="166" t="s">
        <v>2</v>
      </c>
      <c r="D25" s="166" t="s">
        <v>3</v>
      </c>
      <c r="E25" s="166" t="s">
        <v>108</v>
      </c>
      <c r="F25" s="166" t="s">
        <v>109</v>
      </c>
      <c r="G25" s="166" t="s">
        <v>110</v>
      </c>
    </row>
    <row r="26" spans="1:7" s="164" customFormat="1" ht="12.75">
      <c r="A26" s="165" t="s">
        <v>111</v>
      </c>
      <c r="B26" s="167">
        <v>17.857</v>
      </c>
      <c r="C26" s="168">
        <v>21</v>
      </c>
      <c r="D26" s="168">
        <v>1.81</v>
      </c>
      <c r="E26" s="168">
        <v>1.25</v>
      </c>
      <c r="F26" s="168"/>
      <c r="G26" s="168"/>
    </row>
    <row r="27" spans="1:7" s="164" customFormat="1" ht="12.75">
      <c r="A27" s="165" t="s">
        <v>4</v>
      </c>
      <c r="B27" s="167">
        <v>4.99087</v>
      </c>
      <c r="C27" s="168">
        <v>42.5</v>
      </c>
      <c r="D27" s="168">
        <v>1.81</v>
      </c>
      <c r="E27" s="168"/>
      <c r="F27" s="168"/>
      <c r="G27" s="168"/>
    </row>
    <row r="28" spans="1:7" s="164" customFormat="1" ht="12.75">
      <c r="A28" s="165" t="s">
        <v>5</v>
      </c>
      <c r="B28" s="167">
        <v>1.34285</v>
      </c>
      <c r="C28" s="168">
        <v>91.7</v>
      </c>
      <c r="D28" s="168">
        <v>1.81</v>
      </c>
      <c r="E28" s="168">
        <v>1.3888888888888888</v>
      </c>
      <c r="F28" s="168"/>
      <c r="G28" s="168"/>
    </row>
    <row r="29" spans="1:7" s="164" customFormat="1" ht="12.75">
      <c r="A29" s="165" t="s">
        <v>18</v>
      </c>
      <c r="B29" s="167">
        <v>0.11193</v>
      </c>
      <c r="C29" s="168">
        <v>254</v>
      </c>
      <c r="D29" s="168">
        <v>1.88</v>
      </c>
      <c r="E29" s="168"/>
      <c r="F29" s="168"/>
      <c r="G29" s="168"/>
    </row>
    <row r="30" spans="1:7" s="164" customFormat="1" ht="12.75">
      <c r="A30" s="165" t="s">
        <v>112</v>
      </c>
      <c r="B30" s="167">
        <v>9.23076</v>
      </c>
      <c r="C30" s="168">
        <v>26.7</v>
      </c>
      <c r="D30" s="168">
        <v>1.835</v>
      </c>
      <c r="E30" s="168">
        <v>1.25</v>
      </c>
      <c r="F30" s="168"/>
      <c r="G30" s="168"/>
    </row>
    <row r="31" spans="1:7" s="164" customFormat="1" ht="12.75">
      <c r="A31" s="165" t="s">
        <v>19</v>
      </c>
      <c r="B31" s="167">
        <v>9.23076</v>
      </c>
      <c r="C31" s="168">
        <v>26.7</v>
      </c>
      <c r="D31" s="168">
        <v>1.835</v>
      </c>
      <c r="E31" s="168"/>
      <c r="F31" s="168"/>
      <c r="G31" s="168"/>
    </row>
    <row r="32" spans="1:7" s="164" customFormat="1" ht="12.75">
      <c r="A32" s="165" t="s">
        <v>9</v>
      </c>
      <c r="B32" s="167">
        <v>1.84523</v>
      </c>
      <c r="C32" s="168">
        <v>75</v>
      </c>
      <c r="D32" s="168">
        <v>1.348</v>
      </c>
      <c r="E32" s="168"/>
      <c r="F32" s="168"/>
      <c r="G32" s="168"/>
    </row>
    <row r="33" spans="1:7" s="164" customFormat="1" ht="12.75">
      <c r="A33" s="165" t="s">
        <v>11</v>
      </c>
      <c r="B33" s="167">
        <v>0.188807</v>
      </c>
      <c r="C33" s="168">
        <v>210</v>
      </c>
      <c r="D33" s="168">
        <v>1.41</v>
      </c>
      <c r="E33" s="168"/>
      <c r="F33" s="168"/>
      <c r="G33" s="168"/>
    </row>
    <row r="34" spans="1:7" s="164" customFormat="1" ht="12.75">
      <c r="A34" s="165" t="s">
        <v>12</v>
      </c>
      <c r="B34" s="167">
        <v>56.0211</v>
      </c>
      <c r="C34" s="168">
        <v>1.5</v>
      </c>
      <c r="D34" s="168">
        <v>1.05</v>
      </c>
      <c r="E34" s="168"/>
      <c r="F34" s="168"/>
      <c r="G34" s="168"/>
    </row>
    <row r="35" spans="1:7" s="164" customFormat="1" ht="12.75">
      <c r="A35" s="165" t="s">
        <v>14</v>
      </c>
      <c r="B35" s="167">
        <v>15.9803</v>
      </c>
      <c r="C35" s="168">
        <v>3.8</v>
      </c>
      <c r="D35" s="168">
        <v>1.04</v>
      </c>
      <c r="E35" s="168"/>
      <c r="F35" s="168"/>
      <c r="G35" s="168"/>
    </row>
    <row r="36" spans="1:7" s="164" customFormat="1" ht="12.75">
      <c r="A36" s="165" t="s">
        <v>13</v>
      </c>
      <c r="B36" s="167">
        <v>15.9803</v>
      </c>
      <c r="C36" s="168">
        <v>3.8</v>
      </c>
      <c r="D36" s="168">
        <v>1.04</v>
      </c>
      <c r="E36" s="168"/>
      <c r="F36" s="168"/>
      <c r="G36" s="168"/>
    </row>
    <row r="37" spans="1:7" s="171" customFormat="1" ht="12.75">
      <c r="A37" s="170"/>
      <c r="E37" s="172"/>
      <c r="F37" s="172"/>
      <c r="G37" s="172"/>
    </row>
    <row r="38" spans="1:7" s="171" customFormat="1" ht="12.75">
      <c r="A38" s="170"/>
      <c r="E38" s="172"/>
      <c r="F38" s="172"/>
      <c r="G38" s="172"/>
    </row>
    <row r="39" spans="1:7" s="175" customFormat="1" ht="12.75">
      <c r="A39" s="174"/>
      <c r="E39" s="172"/>
      <c r="F39" s="172"/>
      <c r="G39" s="172"/>
    </row>
    <row r="40" spans="1:7" s="175" customFormat="1" ht="12.75">
      <c r="A40" s="174"/>
      <c r="E40" s="172"/>
      <c r="F40" s="172"/>
      <c r="G40" s="172"/>
    </row>
    <row r="41" spans="1:7" s="175" customFormat="1" ht="12.75">
      <c r="A41" s="174"/>
      <c r="E41" s="172"/>
      <c r="F41" s="172"/>
      <c r="G41" s="172"/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61"/>
  <dimension ref="A1:AB66"/>
  <sheetViews>
    <sheetView view="pageBreakPreview" zoomScaleSheetLayoutView="100" workbookViewId="0" topLeftCell="A1">
      <selection activeCell="E18" sqref="E18"/>
    </sheetView>
  </sheetViews>
  <sheetFormatPr defaultColWidth="9.00390625" defaultRowHeight="12.75"/>
  <cols>
    <col min="1" max="1" width="3.125" style="2" customWidth="1"/>
    <col min="2" max="2" width="20.125" style="2" customWidth="1"/>
    <col min="3" max="3" width="6.00390625" style="154" bestFit="1" customWidth="1"/>
    <col min="4" max="4" width="15.125" style="56" customWidth="1"/>
    <col min="5" max="5" width="6.875" style="32" customWidth="1"/>
    <col min="6" max="6" width="6.125" style="125" customWidth="1"/>
    <col min="7" max="7" width="5.375" style="23" bestFit="1" customWidth="1"/>
    <col min="8" max="8" width="5.375" style="30" bestFit="1" customWidth="1"/>
    <col min="9" max="9" width="5.125" style="23" customWidth="1"/>
    <col min="10" max="10" width="6.00390625" style="2" customWidth="1"/>
    <col min="11" max="11" width="4.75390625" style="23" customWidth="1"/>
    <col min="12" max="12" width="6.25390625" style="2" bestFit="1" customWidth="1"/>
    <col min="13" max="13" width="4.625" style="43" customWidth="1"/>
    <col min="14" max="14" width="4.00390625" style="23" customWidth="1"/>
    <col min="15" max="15" width="6.25390625" style="2" customWidth="1"/>
    <col min="16" max="16" width="4.375" style="23" customWidth="1"/>
    <col min="17" max="17" width="5.25390625" style="23" customWidth="1"/>
    <col min="18" max="18" width="7.00390625" style="2" customWidth="1"/>
    <col min="19" max="19" width="4.125" style="23" bestFit="1" customWidth="1"/>
    <col min="20" max="20" width="7.25390625" style="2" bestFit="1" customWidth="1"/>
    <col min="21" max="21" width="7.25390625" style="2" hidden="1" customWidth="1"/>
    <col min="22" max="22" width="5.00390625" style="23" bestFit="1" customWidth="1"/>
    <col min="23" max="23" width="8.625" style="2" customWidth="1"/>
    <col min="24" max="31" width="9.125" style="2" customWidth="1"/>
    <col min="32" max="32" width="7.25390625" style="2" customWidth="1"/>
    <col min="33" max="16384" width="9.125" style="2" customWidth="1"/>
  </cols>
  <sheetData>
    <row r="1" spans="1:23" ht="12" customHeight="1">
      <c r="A1" s="8"/>
      <c r="B1" s="9" t="s">
        <v>175</v>
      </c>
      <c r="C1" s="59"/>
      <c r="D1" s="58"/>
      <c r="E1" s="31"/>
      <c r="F1" s="122"/>
      <c r="G1" s="12"/>
      <c r="H1" s="29"/>
      <c r="I1" s="12"/>
      <c r="J1" s="11"/>
      <c r="K1" s="12"/>
      <c r="L1" s="11"/>
      <c r="N1" s="12"/>
      <c r="O1" s="11"/>
      <c r="P1" s="43"/>
      <c r="Q1" s="12"/>
      <c r="R1" s="11"/>
      <c r="S1" s="12"/>
      <c r="T1" s="11"/>
      <c r="U1" s="11"/>
      <c r="V1" s="12"/>
      <c r="W1" s="13"/>
    </row>
    <row r="2" spans="1:23" ht="12.75">
      <c r="A2" s="14"/>
      <c r="B2" s="15"/>
      <c r="C2" s="60"/>
      <c r="D2" s="61"/>
      <c r="E2" s="14" t="s">
        <v>19</v>
      </c>
      <c r="F2" s="123"/>
      <c r="G2" s="17"/>
      <c r="H2" s="18" t="s">
        <v>21</v>
      </c>
      <c r="I2" s="17"/>
      <c r="J2" s="15" t="s">
        <v>35</v>
      </c>
      <c r="K2" s="17"/>
      <c r="L2" s="15" t="s">
        <v>4</v>
      </c>
      <c r="M2" s="76"/>
      <c r="N2" s="17"/>
      <c r="O2" s="15" t="s">
        <v>20</v>
      </c>
      <c r="P2" s="44"/>
      <c r="Q2" s="17"/>
      <c r="R2" s="15" t="s">
        <v>25</v>
      </c>
      <c r="S2" s="17"/>
      <c r="T2" s="15" t="s">
        <v>18</v>
      </c>
      <c r="U2" s="19"/>
      <c r="V2" s="17"/>
      <c r="W2" s="18" t="s">
        <v>26</v>
      </c>
    </row>
    <row r="3" spans="1:25" ht="12.75">
      <c r="A3" s="14" t="s">
        <v>37</v>
      </c>
      <c r="B3" s="53"/>
      <c r="C3" s="83"/>
      <c r="D3" s="53"/>
      <c r="E3" s="142" t="s">
        <v>172</v>
      </c>
      <c r="F3" s="124"/>
      <c r="G3" s="22">
        <f>IF(E3="",0,ROUNDDOWN((POWER((Konst!$C$31-$E3),Konst!$D$31))*Konst!$B$31,0))</f>
        <v>714</v>
      </c>
      <c r="H3" s="146">
        <v>1.45</v>
      </c>
      <c r="I3" s="22">
        <f>IF(H3="",0,ROUNDDOWN((POWER((($H3*100)-Konst!$C$32),Konst!$D$32))*Konst!$B$32,0))</f>
        <v>566</v>
      </c>
      <c r="J3" s="146">
        <v>9</v>
      </c>
      <c r="K3" s="22">
        <f>IF(J3="",0,ROUNDDOWN((POWER(($J3-Konst!$C$34),Konst!$D$34))*Konst!$B$34,0))</f>
        <v>464</v>
      </c>
      <c r="L3" s="146">
        <v>29</v>
      </c>
      <c r="M3" s="45"/>
      <c r="N3" s="22">
        <f>IF(L3="",0,ROUNDDOWN((POWER((Konst!$C$27-$L3),Konst!$D$27))*Konst!$B$27,0))</f>
        <v>554</v>
      </c>
      <c r="O3" s="142" t="s">
        <v>85</v>
      </c>
      <c r="P3" s="45"/>
      <c r="Q3" s="22">
        <f>IF(O3="",0,ROUNDDOWN((POWER((($O3*100)-Konst!$C$33),Konst!$D$33))*Konst!$B$33,0))</f>
        <v>514</v>
      </c>
      <c r="R3" s="142" t="s">
        <v>173</v>
      </c>
      <c r="S3" s="22">
        <f>IF(R3="",0,ROUNDDOWN((POWER(($R3-Konst!$C$35),Konst!$D$35))*Konst!$B$35,0))</f>
        <v>439</v>
      </c>
      <c r="T3" s="143" t="s">
        <v>174</v>
      </c>
      <c r="U3" s="4">
        <f aca="true" t="shared" si="0" ref="U3:U18">VALUE(60*MID(T3,1,1))+VALUE(MID(T3,3,2))+VALUE(MID(T3,6,2)/100)</f>
        <v>162</v>
      </c>
      <c r="V3" s="22">
        <f>IF(T3="",0,ROUNDDOWN((POWER((Konst!$C$29-$U3),Konst!$D$29))*Konst!$B$29,0))</f>
        <v>550</v>
      </c>
      <c r="W3" s="145">
        <f aca="true" t="shared" si="1" ref="W3:W18">SUM(G3,I3,K3,N3,Q3,S3,V3)</f>
        <v>3801</v>
      </c>
      <c r="X3" s="151"/>
      <c r="Y3" s="2">
        <v>3801</v>
      </c>
    </row>
    <row r="4" spans="1:24" ht="12.75">
      <c r="A4" s="14" t="s">
        <v>38</v>
      </c>
      <c r="B4" s="53"/>
      <c r="C4" s="152"/>
      <c r="D4" s="53"/>
      <c r="E4" s="142" t="s">
        <v>172</v>
      </c>
      <c r="F4" s="124"/>
      <c r="G4" s="22">
        <f>IF(E4="",0,ROUNDDOWN((POWER((Konst!$C$31-$E4),Konst!$D$31))*Konst!$B$31,0))</f>
        <v>714</v>
      </c>
      <c r="H4" s="146">
        <v>1.45</v>
      </c>
      <c r="I4" s="22">
        <f>IF(H4="",0,ROUNDDOWN((POWER((($H4*100)-Konst!$C$32),Konst!$D$32))*Konst!$B$32,0))</f>
        <v>566</v>
      </c>
      <c r="J4" s="146">
        <v>9</v>
      </c>
      <c r="K4" s="22">
        <f>IF(J4="",0,ROUNDDOWN((POWER(($J4-Konst!$C$34),Konst!$D$34))*Konst!$B$34,0))</f>
        <v>464</v>
      </c>
      <c r="L4" s="146">
        <v>29</v>
      </c>
      <c r="M4" s="45"/>
      <c r="N4" s="22">
        <f>IF(L4="",0,ROUNDDOWN((POWER((Konst!$C$27-$L4),Konst!$D$27))*Konst!$B$27,0))</f>
        <v>554</v>
      </c>
      <c r="O4" s="142" t="s">
        <v>85</v>
      </c>
      <c r="P4" s="45"/>
      <c r="Q4" s="22">
        <f>IF(O4="",0,ROUNDDOWN((POWER((($O4*100)-Konst!$C$33),Konst!$D$33))*Konst!$B$33,0))</f>
        <v>514</v>
      </c>
      <c r="R4" s="142" t="s">
        <v>173</v>
      </c>
      <c r="S4" s="22">
        <f>IF(R4="",0,ROUNDDOWN((POWER(($R4-Konst!$C$35),Konst!$D$35))*Konst!$B$35,0))</f>
        <v>439</v>
      </c>
      <c r="T4" s="143" t="s">
        <v>174</v>
      </c>
      <c r="U4" s="4">
        <f t="shared" si="0"/>
        <v>162</v>
      </c>
      <c r="V4" s="22">
        <f>IF(T4="",0,ROUNDDOWN((POWER((Konst!$C$29-$U4),Konst!$D$29))*Konst!$B$29,0))</f>
        <v>550</v>
      </c>
      <c r="W4" s="145">
        <f t="shared" si="1"/>
        <v>3801</v>
      </c>
      <c r="X4" s="151"/>
    </row>
    <row r="5" spans="1:23" ht="12.75">
      <c r="A5" s="14" t="s">
        <v>39</v>
      </c>
      <c r="B5" s="53"/>
      <c r="C5" s="152"/>
      <c r="D5" s="53"/>
      <c r="E5" s="142" t="s">
        <v>172</v>
      </c>
      <c r="F5" s="124"/>
      <c r="G5" s="22">
        <f>IF(E5="",0,ROUNDDOWN((POWER((Konst!$C$31-$E5),Konst!$D$31))*Konst!$B$31,0))</f>
        <v>714</v>
      </c>
      <c r="H5" s="146">
        <v>1.45</v>
      </c>
      <c r="I5" s="22">
        <f>IF(H5="",0,ROUNDDOWN((POWER((($H5*100)-Konst!$C$32),Konst!$D$32))*Konst!$B$32,0))</f>
        <v>566</v>
      </c>
      <c r="J5" s="146">
        <v>9</v>
      </c>
      <c r="K5" s="22">
        <f>IF(J5="",0,ROUNDDOWN((POWER(($J5-Konst!$C$34),Konst!$D$34))*Konst!$B$34,0))</f>
        <v>464</v>
      </c>
      <c r="L5" s="146">
        <v>29</v>
      </c>
      <c r="M5" s="45"/>
      <c r="N5" s="22">
        <f>IF(L5="",0,ROUNDDOWN((POWER((Konst!$C$27-$L5),Konst!$D$27))*Konst!$B$27,0))</f>
        <v>554</v>
      </c>
      <c r="O5" s="142" t="s">
        <v>85</v>
      </c>
      <c r="P5" s="45"/>
      <c r="Q5" s="22">
        <f>IF(O5="",0,ROUNDDOWN((POWER((($O5*100)-Konst!$C$33),Konst!$D$33))*Konst!$B$33,0))</f>
        <v>514</v>
      </c>
      <c r="R5" s="142" t="s">
        <v>173</v>
      </c>
      <c r="S5" s="22">
        <f>IF(R5="",0,ROUNDDOWN((POWER(($R5-Konst!$C$35),Konst!$D$35))*Konst!$B$35,0))</f>
        <v>439</v>
      </c>
      <c r="T5" s="143" t="s">
        <v>174</v>
      </c>
      <c r="U5" s="4">
        <f t="shared" si="0"/>
        <v>162</v>
      </c>
      <c r="V5" s="22">
        <f>IF(T5="",0,ROUNDDOWN((POWER((Konst!$C$29-$U5),Konst!$D$29))*Konst!$B$29,0))</f>
        <v>550</v>
      </c>
      <c r="W5" s="145">
        <f t="shared" si="1"/>
        <v>3801</v>
      </c>
    </row>
    <row r="6" spans="1:23" ht="12.75">
      <c r="A6" s="14" t="s">
        <v>40</v>
      </c>
      <c r="B6" s="53"/>
      <c r="C6" s="152"/>
      <c r="D6" s="53"/>
      <c r="E6" s="142" t="s">
        <v>172</v>
      </c>
      <c r="F6" s="124"/>
      <c r="G6" s="22">
        <f>IF(E6="",0,ROUNDDOWN((POWER((Konst!$C$31-$E6),Konst!$D$31))*Konst!$B$31,0))</f>
        <v>714</v>
      </c>
      <c r="H6" s="146">
        <v>1.45</v>
      </c>
      <c r="I6" s="22">
        <f>IF(H6="",0,ROUNDDOWN((POWER((($H6*100)-Konst!$C$32),Konst!$D$32))*Konst!$B$32,0))</f>
        <v>566</v>
      </c>
      <c r="J6" s="146">
        <v>9</v>
      </c>
      <c r="K6" s="22">
        <f>IF(J6="",0,ROUNDDOWN((POWER(($J6-Konst!$C$34),Konst!$D$34))*Konst!$B$34,0))</f>
        <v>464</v>
      </c>
      <c r="L6" s="146">
        <v>29</v>
      </c>
      <c r="M6" s="45"/>
      <c r="N6" s="22">
        <f>IF(L6="",0,ROUNDDOWN((POWER((Konst!$C$27-$L6),Konst!$D$27))*Konst!$B$27,0))</f>
        <v>554</v>
      </c>
      <c r="O6" s="142" t="s">
        <v>85</v>
      </c>
      <c r="P6" s="45"/>
      <c r="Q6" s="22">
        <f>IF(O6="",0,ROUNDDOWN((POWER((($O6*100)-Konst!$C$33),Konst!$D$33))*Konst!$B$33,0))</f>
        <v>514</v>
      </c>
      <c r="R6" s="142" t="s">
        <v>173</v>
      </c>
      <c r="S6" s="22">
        <f>IF(R6="",0,ROUNDDOWN((POWER(($R6-Konst!$C$35),Konst!$D$35))*Konst!$B$35,0))</f>
        <v>439</v>
      </c>
      <c r="T6" s="143" t="s">
        <v>174</v>
      </c>
      <c r="U6" s="4">
        <f t="shared" si="0"/>
        <v>162</v>
      </c>
      <c r="V6" s="22">
        <f>IF(T6="",0,ROUNDDOWN((POWER((Konst!$C$29-$U6),Konst!$D$29))*Konst!$B$29,0))</f>
        <v>550</v>
      </c>
      <c r="W6" s="145">
        <f t="shared" si="1"/>
        <v>3801</v>
      </c>
    </row>
    <row r="7" spans="1:24" ht="12.75">
      <c r="A7" s="14" t="s">
        <v>41</v>
      </c>
      <c r="B7" s="53"/>
      <c r="C7" s="152"/>
      <c r="D7" s="53"/>
      <c r="E7" s="142" t="s">
        <v>172</v>
      </c>
      <c r="F7" s="124"/>
      <c r="G7" s="22">
        <f>IF(E7="",0,ROUNDDOWN((POWER((Konst!$C$31-$E7),Konst!$D$31))*Konst!$B$31,0))</f>
        <v>714</v>
      </c>
      <c r="H7" s="146">
        <v>1.45</v>
      </c>
      <c r="I7" s="22">
        <f>IF(H7="",0,ROUNDDOWN((POWER((($H7*100)-Konst!$C$32),Konst!$D$32))*Konst!$B$32,0))</f>
        <v>566</v>
      </c>
      <c r="J7" s="146">
        <v>9</v>
      </c>
      <c r="K7" s="22">
        <f>IF(J7="",0,ROUNDDOWN((POWER(($J7-Konst!$C$34),Konst!$D$34))*Konst!$B$34,0))</f>
        <v>464</v>
      </c>
      <c r="L7" s="146">
        <v>29</v>
      </c>
      <c r="M7" s="45"/>
      <c r="N7" s="22">
        <f>IF(L7="",0,ROUNDDOWN((POWER((Konst!$C$27-$L7),Konst!$D$27))*Konst!$B$27,0))</f>
        <v>554</v>
      </c>
      <c r="O7" s="142" t="s">
        <v>85</v>
      </c>
      <c r="P7" s="45"/>
      <c r="Q7" s="22">
        <f>IF(O7="",0,ROUNDDOWN((POWER((($O7*100)-Konst!$C$33),Konst!$D$33))*Konst!$B$33,0))</f>
        <v>514</v>
      </c>
      <c r="R7" s="142" t="s">
        <v>173</v>
      </c>
      <c r="S7" s="22">
        <f>IF(R7="",0,ROUNDDOWN((POWER(($R7-Konst!$C$35),Konst!$D$35))*Konst!$B$35,0))</f>
        <v>439</v>
      </c>
      <c r="T7" s="143" t="s">
        <v>174</v>
      </c>
      <c r="U7" s="4">
        <f t="shared" si="0"/>
        <v>162</v>
      </c>
      <c r="V7" s="22">
        <f>IF(T7="",0,ROUNDDOWN((POWER((Konst!$C$29-$U7),Konst!$D$29))*Konst!$B$29,0))</f>
        <v>550</v>
      </c>
      <c r="W7" s="145">
        <f t="shared" si="1"/>
        <v>3801</v>
      </c>
      <c r="X7" s="151"/>
    </row>
    <row r="8" spans="1:23" ht="12.75">
      <c r="A8" s="14" t="s">
        <v>42</v>
      </c>
      <c r="B8" s="53"/>
      <c r="C8" s="152"/>
      <c r="D8" s="53"/>
      <c r="E8" s="142" t="s">
        <v>172</v>
      </c>
      <c r="F8" s="124"/>
      <c r="G8" s="22">
        <f>IF(E8="",0,ROUNDDOWN((POWER((Konst!$C$31-$E8),Konst!$D$31))*Konst!$B$31,0))</f>
        <v>714</v>
      </c>
      <c r="H8" s="146">
        <v>1.45</v>
      </c>
      <c r="I8" s="22">
        <f>IF(H8="",0,ROUNDDOWN((POWER((($H8*100)-Konst!$C$32),Konst!$D$32))*Konst!$B$32,0))</f>
        <v>566</v>
      </c>
      <c r="J8" s="146">
        <v>9</v>
      </c>
      <c r="K8" s="22">
        <f>IF(J8="",0,ROUNDDOWN((POWER(($J8-Konst!$C$34),Konst!$D$34))*Konst!$B$34,0))</f>
        <v>464</v>
      </c>
      <c r="L8" s="146">
        <v>29</v>
      </c>
      <c r="M8" s="45"/>
      <c r="N8" s="22">
        <f>IF(L8="",0,ROUNDDOWN((POWER((Konst!$C$27-$L8),Konst!$D$27))*Konst!$B$27,0))</f>
        <v>554</v>
      </c>
      <c r="O8" s="142" t="s">
        <v>85</v>
      </c>
      <c r="P8" s="45"/>
      <c r="Q8" s="22">
        <f>IF(O8="",0,ROUNDDOWN((POWER((($O8*100)-Konst!$C$33),Konst!$D$33))*Konst!$B$33,0))</f>
        <v>514</v>
      </c>
      <c r="R8" s="142" t="s">
        <v>173</v>
      </c>
      <c r="S8" s="22">
        <f>IF(R8="",0,ROUNDDOWN((POWER(($R8-Konst!$C$35),Konst!$D$35))*Konst!$B$35,0))</f>
        <v>439</v>
      </c>
      <c r="T8" s="143" t="s">
        <v>174</v>
      </c>
      <c r="U8" s="4">
        <f t="shared" si="0"/>
        <v>162</v>
      </c>
      <c r="V8" s="22">
        <f>IF(T8="",0,ROUNDDOWN((POWER((Konst!$C$29-$U8),Konst!$D$29))*Konst!$B$29,0))</f>
        <v>550</v>
      </c>
      <c r="W8" s="145">
        <f t="shared" si="1"/>
        <v>3801</v>
      </c>
    </row>
    <row r="9" spans="1:24" ht="12.75">
      <c r="A9" s="14" t="s">
        <v>43</v>
      </c>
      <c r="B9" s="53"/>
      <c r="C9" s="152"/>
      <c r="D9" s="53"/>
      <c r="E9" s="142" t="s">
        <v>172</v>
      </c>
      <c r="F9" s="124"/>
      <c r="G9" s="22">
        <f>IF(E9="",0,ROUNDDOWN((POWER((Konst!$C$31-$E9),Konst!$D$31))*Konst!$B$31,0))</f>
        <v>714</v>
      </c>
      <c r="H9" s="146">
        <v>1.45</v>
      </c>
      <c r="I9" s="22">
        <f>IF(H9="",0,ROUNDDOWN((POWER((($H9*100)-Konst!$C$32),Konst!$D$32))*Konst!$B$32,0))</f>
        <v>566</v>
      </c>
      <c r="J9" s="146">
        <v>9</v>
      </c>
      <c r="K9" s="22">
        <f>IF(J9="",0,ROUNDDOWN((POWER(($J9-Konst!$C$34),Konst!$D$34))*Konst!$B$34,0))</f>
        <v>464</v>
      </c>
      <c r="L9" s="146">
        <v>29</v>
      </c>
      <c r="M9" s="45"/>
      <c r="N9" s="22">
        <f>IF(L9="",0,ROUNDDOWN((POWER((Konst!$C$27-$L9),Konst!$D$27))*Konst!$B$27,0))</f>
        <v>554</v>
      </c>
      <c r="O9" s="142" t="s">
        <v>85</v>
      </c>
      <c r="P9" s="45"/>
      <c r="Q9" s="22">
        <f>IF(O9="",0,ROUNDDOWN((POWER((($O9*100)-Konst!$C$33),Konst!$D$33))*Konst!$B$33,0))</f>
        <v>514</v>
      </c>
      <c r="R9" s="142" t="s">
        <v>173</v>
      </c>
      <c r="S9" s="22">
        <f>IF(R9="",0,ROUNDDOWN((POWER(($R9-Konst!$C$35),Konst!$D$35))*Konst!$B$35,0))</f>
        <v>439</v>
      </c>
      <c r="T9" s="143" t="s">
        <v>174</v>
      </c>
      <c r="U9" s="4">
        <f t="shared" si="0"/>
        <v>162</v>
      </c>
      <c r="V9" s="22">
        <f>IF(T9="",0,ROUNDDOWN((POWER((Konst!$C$29-$U9),Konst!$D$29))*Konst!$B$29,0))</f>
        <v>550</v>
      </c>
      <c r="W9" s="145">
        <f t="shared" si="1"/>
        <v>3801</v>
      </c>
      <c r="X9" s="34"/>
    </row>
    <row r="10" spans="1:24" s="28" customFormat="1" ht="12.75">
      <c r="A10" s="14" t="s">
        <v>44</v>
      </c>
      <c r="B10" s="53"/>
      <c r="C10" s="152"/>
      <c r="D10" s="53"/>
      <c r="E10" s="142" t="s">
        <v>172</v>
      </c>
      <c r="F10" s="124"/>
      <c r="G10" s="22">
        <f>IF(E10="",0,ROUNDDOWN((POWER((Konst!$C$31-$E10),Konst!$D$31))*Konst!$B$31,0))</f>
        <v>714</v>
      </c>
      <c r="H10" s="146">
        <v>1.45</v>
      </c>
      <c r="I10" s="22">
        <f>IF(H10="",0,ROUNDDOWN((POWER((($H10*100)-Konst!$C$32),Konst!$D$32))*Konst!$B$32,0))</f>
        <v>566</v>
      </c>
      <c r="J10" s="146">
        <v>9</v>
      </c>
      <c r="K10" s="22">
        <f>IF(J10="",0,ROUNDDOWN((POWER(($J10-Konst!$C$34),Konst!$D$34))*Konst!$B$34,0))</f>
        <v>464</v>
      </c>
      <c r="L10" s="146">
        <v>29</v>
      </c>
      <c r="M10" s="45"/>
      <c r="N10" s="22">
        <f>IF(L10="",0,ROUNDDOWN((POWER((Konst!$C$27-$L10),Konst!$D$27))*Konst!$B$27,0))</f>
        <v>554</v>
      </c>
      <c r="O10" s="142" t="s">
        <v>85</v>
      </c>
      <c r="P10" s="45"/>
      <c r="Q10" s="22">
        <f>IF(O10="",0,ROUNDDOWN((POWER((($O10*100)-Konst!$C$33),Konst!$D$33))*Konst!$B$33,0))</f>
        <v>514</v>
      </c>
      <c r="R10" s="142" t="s">
        <v>173</v>
      </c>
      <c r="S10" s="22">
        <f>IF(R10="",0,ROUNDDOWN((POWER(($R10-Konst!$C$35),Konst!$D$35))*Konst!$B$35,0))</f>
        <v>439</v>
      </c>
      <c r="T10" s="143" t="s">
        <v>174</v>
      </c>
      <c r="U10" s="4">
        <f t="shared" si="0"/>
        <v>162</v>
      </c>
      <c r="V10" s="22">
        <f>IF(T10="",0,ROUNDDOWN((POWER((Konst!$C$29-$U10),Konst!$D$29))*Konst!$B$29,0))</f>
        <v>550</v>
      </c>
      <c r="W10" s="145">
        <f t="shared" si="1"/>
        <v>3801</v>
      </c>
      <c r="X10" s="153"/>
    </row>
    <row r="11" spans="1:23" ht="12.75">
      <c r="A11" s="14" t="s">
        <v>45</v>
      </c>
      <c r="B11" s="53"/>
      <c r="C11" s="152"/>
      <c r="D11" s="53"/>
      <c r="E11" s="142" t="s">
        <v>172</v>
      </c>
      <c r="F11" s="124"/>
      <c r="G11" s="22">
        <f>IF(E11="",0,ROUNDDOWN((POWER((Konst!$C$31-$E11),Konst!$D$31))*Konst!$B$31,0))</f>
        <v>714</v>
      </c>
      <c r="H11" s="146">
        <v>1.45</v>
      </c>
      <c r="I11" s="22">
        <f>IF(H11="",0,ROUNDDOWN((POWER((($H11*100)-Konst!$C$32),Konst!$D$32))*Konst!$B$32,0))</f>
        <v>566</v>
      </c>
      <c r="J11" s="146">
        <v>9</v>
      </c>
      <c r="K11" s="22">
        <f>IF(J11="",0,ROUNDDOWN((POWER(($J11-Konst!$C$34),Konst!$D$34))*Konst!$B$34,0))</f>
        <v>464</v>
      </c>
      <c r="L11" s="146">
        <v>29</v>
      </c>
      <c r="M11" s="45"/>
      <c r="N11" s="22">
        <f>IF(L11="",0,ROUNDDOWN((POWER((Konst!$C$27-$L11),Konst!$D$27))*Konst!$B$27,0))</f>
        <v>554</v>
      </c>
      <c r="O11" s="142" t="s">
        <v>85</v>
      </c>
      <c r="P11" s="45"/>
      <c r="Q11" s="22">
        <f>IF(O11="",0,ROUNDDOWN((POWER((($O11*100)-Konst!$C$33),Konst!$D$33))*Konst!$B$33,0))</f>
        <v>514</v>
      </c>
      <c r="R11" s="142" t="s">
        <v>173</v>
      </c>
      <c r="S11" s="22">
        <f>IF(R11="",0,ROUNDDOWN((POWER(($R11-Konst!$C$35),Konst!$D$35))*Konst!$B$35,0))</f>
        <v>439</v>
      </c>
      <c r="T11" s="143" t="s">
        <v>174</v>
      </c>
      <c r="U11" s="4">
        <f t="shared" si="0"/>
        <v>162</v>
      </c>
      <c r="V11" s="22">
        <f>IF(T11="",0,ROUNDDOWN((POWER((Konst!$C$29-$U11),Konst!$D$29))*Konst!$B$29,0))</f>
        <v>550</v>
      </c>
      <c r="W11" s="145">
        <f t="shared" si="1"/>
        <v>3801</v>
      </c>
    </row>
    <row r="12" spans="1:23" ht="12.75">
      <c r="A12" s="14" t="s">
        <v>46</v>
      </c>
      <c r="B12" s="53"/>
      <c r="C12" s="152"/>
      <c r="D12" s="53"/>
      <c r="E12" s="142" t="s">
        <v>172</v>
      </c>
      <c r="F12" s="124"/>
      <c r="G12" s="22">
        <f>IF(E12="",0,ROUNDDOWN((POWER((Konst!$C$31-$E12),Konst!$D$31))*Konst!$B$31,0))</f>
        <v>714</v>
      </c>
      <c r="H12" s="146">
        <v>1.45</v>
      </c>
      <c r="I12" s="22">
        <f>IF(H12="",0,ROUNDDOWN((POWER((($H12*100)-Konst!$C$32),Konst!$D$32))*Konst!$B$32,0))</f>
        <v>566</v>
      </c>
      <c r="J12" s="146">
        <v>9</v>
      </c>
      <c r="K12" s="22">
        <f>IF(J12="",0,ROUNDDOWN((POWER(($J12-Konst!$C$34),Konst!$D$34))*Konst!$B$34,0))</f>
        <v>464</v>
      </c>
      <c r="L12" s="146">
        <v>29</v>
      </c>
      <c r="M12" s="45"/>
      <c r="N12" s="22">
        <f>IF(L12="",0,ROUNDDOWN((POWER((Konst!$C$27-$L12),Konst!$D$27))*Konst!$B$27,0))</f>
        <v>554</v>
      </c>
      <c r="O12" s="142" t="s">
        <v>85</v>
      </c>
      <c r="P12" s="45"/>
      <c r="Q12" s="22">
        <f>IF(O12="",0,ROUNDDOWN((POWER((($O12*100)-Konst!$C$33),Konst!$D$33))*Konst!$B$33,0))</f>
        <v>514</v>
      </c>
      <c r="R12" s="142" t="s">
        <v>173</v>
      </c>
      <c r="S12" s="22">
        <f>IF(R12="",0,ROUNDDOWN((POWER(($R12-Konst!$C$35),Konst!$D$35))*Konst!$B$35,0))</f>
        <v>439</v>
      </c>
      <c r="T12" s="143" t="s">
        <v>174</v>
      </c>
      <c r="U12" s="4">
        <f t="shared" si="0"/>
        <v>162</v>
      </c>
      <c r="V12" s="22">
        <f>IF(T12="",0,ROUNDDOWN((POWER((Konst!$C$29-$U12),Konst!$D$29))*Konst!$B$29,0))</f>
        <v>550</v>
      </c>
      <c r="W12" s="145">
        <f t="shared" si="1"/>
        <v>3801</v>
      </c>
    </row>
    <row r="13" spans="1:28" ht="12.75">
      <c r="A13" s="14" t="s">
        <v>47</v>
      </c>
      <c r="B13" s="53"/>
      <c r="C13" s="152"/>
      <c r="D13" s="53"/>
      <c r="E13" s="142" t="s">
        <v>172</v>
      </c>
      <c r="F13" s="124"/>
      <c r="G13" s="22">
        <f>IF(E13="",0,ROUNDDOWN((POWER((Konst!$C$31-$E13),Konst!$D$31))*Konst!$B$31,0))</f>
        <v>714</v>
      </c>
      <c r="H13" s="146">
        <v>1.45</v>
      </c>
      <c r="I13" s="22">
        <f>IF(H13="",0,ROUNDDOWN((POWER((($H13*100)-Konst!$C$32),Konst!$D$32))*Konst!$B$32,0))</f>
        <v>566</v>
      </c>
      <c r="J13" s="146">
        <v>9</v>
      </c>
      <c r="K13" s="22">
        <f>IF(J13="",0,ROUNDDOWN((POWER(($J13-Konst!$C$34),Konst!$D$34))*Konst!$B$34,0))</f>
        <v>464</v>
      </c>
      <c r="L13" s="146">
        <v>29</v>
      </c>
      <c r="M13" s="45"/>
      <c r="N13" s="22">
        <f>IF(L13="",0,ROUNDDOWN((POWER((Konst!$C$27-$L13),Konst!$D$27))*Konst!$B$27,0))</f>
        <v>554</v>
      </c>
      <c r="O13" s="142" t="s">
        <v>85</v>
      </c>
      <c r="P13" s="45"/>
      <c r="Q13" s="22">
        <f>IF(O13="",0,ROUNDDOWN((POWER((($O13*100)-Konst!$C$33),Konst!$D$33))*Konst!$B$33,0))</f>
        <v>514</v>
      </c>
      <c r="R13" s="142" t="s">
        <v>173</v>
      </c>
      <c r="S13" s="22">
        <f>IF(R13="",0,ROUNDDOWN((POWER(($R13-Konst!$C$35),Konst!$D$35))*Konst!$B$35,0))</f>
        <v>439</v>
      </c>
      <c r="T13" s="143" t="s">
        <v>174</v>
      </c>
      <c r="U13" s="4">
        <f t="shared" si="0"/>
        <v>162</v>
      </c>
      <c r="V13" s="22">
        <f>IF(T13="",0,ROUNDDOWN((POWER((Konst!$C$29-$U13),Konst!$D$29))*Konst!$B$29,0))</f>
        <v>550</v>
      </c>
      <c r="W13" s="145">
        <f t="shared" si="1"/>
        <v>3801</v>
      </c>
      <c r="AB13" s="3"/>
    </row>
    <row r="14" spans="1:28" ht="12.75">
      <c r="A14" s="14" t="s">
        <v>48</v>
      </c>
      <c r="B14" s="62"/>
      <c r="C14" s="152"/>
      <c r="D14" s="53"/>
      <c r="E14" s="142" t="s">
        <v>172</v>
      </c>
      <c r="F14" s="124"/>
      <c r="G14" s="22">
        <f>IF(E14="",0,ROUNDDOWN((POWER((Konst!$C$31-$E14),Konst!$D$31))*Konst!$B$31,0))</f>
        <v>714</v>
      </c>
      <c r="H14" s="146">
        <v>1.45</v>
      </c>
      <c r="I14" s="22">
        <f>IF(H14="",0,ROUNDDOWN((POWER((($H14*100)-Konst!$C$32),Konst!$D$32))*Konst!$B$32,0))</f>
        <v>566</v>
      </c>
      <c r="J14" s="146">
        <v>9</v>
      </c>
      <c r="K14" s="22">
        <f>IF(J14="",0,ROUNDDOWN((POWER(($J14-Konst!$C$34),Konst!$D$34))*Konst!$B$34,0))</f>
        <v>464</v>
      </c>
      <c r="L14" s="146">
        <v>29</v>
      </c>
      <c r="M14" s="45"/>
      <c r="N14" s="22">
        <f>IF(L14="",0,ROUNDDOWN((POWER((Konst!$C$27-$L14),Konst!$D$27))*Konst!$B$27,0))</f>
        <v>554</v>
      </c>
      <c r="O14" s="142" t="s">
        <v>85</v>
      </c>
      <c r="P14" s="45"/>
      <c r="Q14" s="22">
        <f>IF(O14="",0,ROUNDDOWN((POWER((($O14*100)-Konst!$C$33),Konst!$D$33))*Konst!$B$33,0))</f>
        <v>514</v>
      </c>
      <c r="R14" s="142" t="s">
        <v>173</v>
      </c>
      <c r="S14" s="22">
        <f>IF(R14="",0,ROUNDDOWN((POWER(($R14-Konst!$C$35),Konst!$D$35))*Konst!$B$35,0))</f>
        <v>439</v>
      </c>
      <c r="T14" s="143" t="s">
        <v>174</v>
      </c>
      <c r="U14" s="4">
        <f t="shared" si="0"/>
        <v>162</v>
      </c>
      <c r="V14" s="22">
        <f>IF(T14="",0,ROUNDDOWN((POWER((Konst!$C$29-$U14),Konst!$D$29))*Konst!$B$29,0))</f>
        <v>550</v>
      </c>
      <c r="W14" s="145">
        <f t="shared" si="1"/>
        <v>3801</v>
      </c>
      <c r="AB14" s="6"/>
    </row>
    <row r="15" spans="1:23" ht="12.75">
      <c r="A15" s="14" t="s">
        <v>49</v>
      </c>
      <c r="B15" s="62"/>
      <c r="C15" s="152"/>
      <c r="D15" s="53"/>
      <c r="E15" s="142" t="s">
        <v>172</v>
      </c>
      <c r="F15" s="124"/>
      <c r="G15" s="22">
        <f>IF(E15="",0,ROUNDDOWN((POWER((Konst!$C$31-$E15),Konst!$D$31))*Konst!$B$31,0))</f>
        <v>714</v>
      </c>
      <c r="H15" s="146">
        <v>1.45</v>
      </c>
      <c r="I15" s="22">
        <f>IF(H15="",0,ROUNDDOWN((POWER((($H15*100)-Konst!$C$32),Konst!$D$32))*Konst!$B$32,0))</f>
        <v>566</v>
      </c>
      <c r="J15" s="146">
        <v>9</v>
      </c>
      <c r="K15" s="22">
        <f>IF(J15="",0,ROUNDDOWN((POWER(($J15-Konst!$C$34),Konst!$D$34))*Konst!$B$34,0))</f>
        <v>464</v>
      </c>
      <c r="L15" s="146">
        <v>29</v>
      </c>
      <c r="M15" s="45"/>
      <c r="N15" s="22">
        <f>IF(L15="",0,ROUNDDOWN((POWER((Konst!$C$27-$L15),Konst!$D$27))*Konst!$B$27,0))</f>
        <v>554</v>
      </c>
      <c r="O15" s="142" t="s">
        <v>85</v>
      </c>
      <c r="P15" s="45"/>
      <c r="Q15" s="22">
        <f>IF(O15="",0,ROUNDDOWN((POWER((($O15*100)-Konst!$C$33),Konst!$D$33))*Konst!$B$33,0))</f>
        <v>514</v>
      </c>
      <c r="R15" s="142" t="s">
        <v>173</v>
      </c>
      <c r="S15" s="22">
        <f>IF(R15="",0,ROUNDDOWN((POWER(($R15-Konst!$C$35),Konst!$D$35))*Konst!$B$35,0))</f>
        <v>439</v>
      </c>
      <c r="T15" s="143" t="s">
        <v>174</v>
      </c>
      <c r="U15" s="4">
        <f t="shared" si="0"/>
        <v>162</v>
      </c>
      <c r="V15" s="22">
        <f>IF(T15="",0,ROUNDDOWN((POWER((Konst!$C$29-$U15),Konst!$D$29))*Konst!$B$29,0))</f>
        <v>550</v>
      </c>
      <c r="W15" s="145">
        <f t="shared" si="1"/>
        <v>3801</v>
      </c>
    </row>
    <row r="16" spans="1:24" ht="12.75">
      <c r="A16" s="14" t="s">
        <v>50</v>
      </c>
      <c r="B16" s="53"/>
      <c r="C16" s="152"/>
      <c r="D16" s="53"/>
      <c r="E16" s="142" t="s">
        <v>172</v>
      </c>
      <c r="F16" s="124"/>
      <c r="G16" s="22">
        <f>IF(E16="",0,ROUNDDOWN((POWER((Konst!$C$31-$E16),Konst!$D$31))*Konst!$B$31,0))</f>
        <v>714</v>
      </c>
      <c r="H16" s="146">
        <v>1.45</v>
      </c>
      <c r="I16" s="22">
        <f>IF(H16="",0,ROUNDDOWN((POWER((($H16*100)-Konst!$C$32),Konst!$D$32))*Konst!$B$32,0))</f>
        <v>566</v>
      </c>
      <c r="J16" s="146">
        <v>9</v>
      </c>
      <c r="K16" s="22">
        <f>IF(J16="",0,ROUNDDOWN((POWER(($J16-Konst!$C$34),Konst!$D$34))*Konst!$B$34,0))</f>
        <v>464</v>
      </c>
      <c r="L16" s="146">
        <v>29</v>
      </c>
      <c r="M16" s="45"/>
      <c r="N16" s="22">
        <f>IF(L16="",0,ROUNDDOWN((POWER((Konst!$C$27-$L16),Konst!$D$27))*Konst!$B$27,0))</f>
        <v>554</v>
      </c>
      <c r="O16" s="142" t="s">
        <v>85</v>
      </c>
      <c r="P16" s="45"/>
      <c r="Q16" s="22">
        <f>IF(O16="",0,ROUNDDOWN((POWER((($O16*100)-Konst!$C$33),Konst!$D$33))*Konst!$B$33,0))</f>
        <v>514</v>
      </c>
      <c r="R16" s="142" t="s">
        <v>173</v>
      </c>
      <c r="S16" s="22">
        <f>IF(R16="",0,ROUNDDOWN((POWER(($R16-Konst!$C$35),Konst!$D$35))*Konst!$B$35,0))</f>
        <v>439</v>
      </c>
      <c r="T16" s="143" t="s">
        <v>174</v>
      </c>
      <c r="U16" s="4">
        <f t="shared" si="0"/>
        <v>162</v>
      </c>
      <c r="V16" s="22">
        <f>IF(T16="",0,ROUNDDOWN((POWER((Konst!$C$29-$U16),Konst!$D$29))*Konst!$B$29,0))</f>
        <v>550</v>
      </c>
      <c r="W16" s="145">
        <f t="shared" si="1"/>
        <v>3801</v>
      </c>
      <c r="X16" s="34"/>
    </row>
    <row r="17" spans="1:23" ht="12.75">
      <c r="A17" s="14" t="s">
        <v>57</v>
      </c>
      <c r="B17" s="53"/>
      <c r="C17" s="152"/>
      <c r="D17" s="53"/>
      <c r="E17" s="142" t="s">
        <v>172</v>
      </c>
      <c r="F17" s="124"/>
      <c r="G17" s="22">
        <f>IF(E17="",0,ROUNDDOWN((POWER((Konst!$C$31-$E17),Konst!$D$31))*Konst!$B$31,0))</f>
        <v>714</v>
      </c>
      <c r="H17" s="146">
        <v>1.45</v>
      </c>
      <c r="I17" s="22">
        <f>IF(H17="",0,ROUNDDOWN((POWER((($H17*100)-Konst!$C$32),Konst!$D$32))*Konst!$B$32,0))</f>
        <v>566</v>
      </c>
      <c r="J17" s="146">
        <v>9</v>
      </c>
      <c r="K17" s="22">
        <f>IF(J17="",0,ROUNDDOWN((POWER(($J17-Konst!$C$34),Konst!$D$34))*Konst!$B$34,0))</f>
        <v>464</v>
      </c>
      <c r="L17" s="146">
        <v>29</v>
      </c>
      <c r="M17" s="45"/>
      <c r="N17" s="22">
        <f>IF(L17="",0,ROUNDDOWN((POWER((Konst!$C$27-$L17),Konst!$D$27))*Konst!$B$27,0))</f>
        <v>554</v>
      </c>
      <c r="O17" s="142" t="s">
        <v>85</v>
      </c>
      <c r="P17" s="45"/>
      <c r="Q17" s="22">
        <f>IF(O17="",0,ROUNDDOWN((POWER((($O17*100)-Konst!$C$33),Konst!$D$33))*Konst!$B$33,0))</f>
        <v>514</v>
      </c>
      <c r="R17" s="142" t="s">
        <v>173</v>
      </c>
      <c r="S17" s="22">
        <f>IF(R17="",0,ROUNDDOWN((POWER(($R17-Konst!$C$35),Konst!$D$35))*Konst!$B$35,0))</f>
        <v>439</v>
      </c>
      <c r="T17" s="143" t="s">
        <v>174</v>
      </c>
      <c r="U17" s="4">
        <f t="shared" si="0"/>
        <v>162</v>
      </c>
      <c r="V17" s="22">
        <f>IF(T17="",0,ROUNDDOWN((POWER((Konst!$C$29-$U17),Konst!$D$29))*Konst!$B$29,0))</f>
        <v>550</v>
      </c>
      <c r="W17" s="145">
        <f t="shared" si="1"/>
        <v>3801</v>
      </c>
    </row>
    <row r="18" spans="1:23" ht="12.75">
      <c r="A18" s="14" t="s">
        <v>57</v>
      </c>
      <c r="B18" s="53"/>
      <c r="C18" s="152"/>
      <c r="D18" s="53"/>
      <c r="E18" s="142" t="s">
        <v>172</v>
      </c>
      <c r="F18" s="124"/>
      <c r="G18" s="22">
        <f>IF(E18="",0,ROUNDDOWN((POWER((Konst!$C$31-$E18),Konst!$D$31))*Konst!$B$31,0))</f>
        <v>714</v>
      </c>
      <c r="H18" s="146">
        <v>1.45</v>
      </c>
      <c r="I18" s="22">
        <f>IF(H18="",0,ROUNDDOWN((POWER((($H18*100)-Konst!$C$32),Konst!$D$32))*Konst!$B$32,0))</f>
        <v>566</v>
      </c>
      <c r="J18" s="146">
        <v>9</v>
      </c>
      <c r="K18" s="22">
        <f>IF(J18="",0,ROUNDDOWN((POWER(($J18-Konst!$C$34),Konst!$D$34))*Konst!$B$34,0))</f>
        <v>464</v>
      </c>
      <c r="L18" s="146">
        <v>29</v>
      </c>
      <c r="M18" s="45"/>
      <c r="N18" s="22">
        <f>IF(L18="",0,ROUNDDOWN((POWER((Konst!$C$27-$L18),Konst!$D$27))*Konst!$B$27,0))</f>
        <v>554</v>
      </c>
      <c r="O18" s="142" t="s">
        <v>85</v>
      </c>
      <c r="P18" s="45"/>
      <c r="Q18" s="22">
        <f>IF(O18="",0,ROUNDDOWN((POWER((($O18*100)-Konst!$C$33),Konst!$D$33))*Konst!$B$33,0))</f>
        <v>514</v>
      </c>
      <c r="R18" s="142" t="s">
        <v>173</v>
      </c>
      <c r="S18" s="22">
        <f>IF(R18="",0,ROUNDDOWN((POWER(($R18-Konst!$C$35),Konst!$D$35))*Konst!$B$35,0))</f>
        <v>439</v>
      </c>
      <c r="T18" s="143" t="s">
        <v>174</v>
      </c>
      <c r="U18" s="4">
        <f t="shared" si="0"/>
        <v>162</v>
      </c>
      <c r="V18" s="22">
        <f>IF(T18="",0,ROUNDDOWN((POWER((Konst!$C$29-$U18),Konst!$D$29))*Konst!$B$29,0))</f>
        <v>550</v>
      </c>
      <c r="W18" s="145">
        <f t="shared" si="1"/>
        <v>3801</v>
      </c>
    </row>
    <row r="19" spans="1:24" ht="12.75">
      <c r="A19" s="151"/>
      <c r="B19" s="54"/>
      <c r="E19" s="155"/>
      <c r="H19" s="156"/>
      <c r="J19" s="151"/>
      <c r="L19" s="151"/>
      <c r="O19" s="151"/>
      <c r="R19" s="151"/>
      <c r="T19" s="151"/>
      <c r="U19" s="151"/>
      <c r="W19" s="151"/>
      <c r="X19" s="151"/>
    </row>
    <row r="20" spans="1:24" ht="12.75">
      <c r="A20" s="151"/>
      <c r="B20" s="54"/>
      <c r="C20" s="86"/>
      <c r="E20" s="155"/>
      <c r="H20" s="156"/>
      <c r="J20" s="151"/>
      <c r="L20" s="151"/>
      <c r="O20" s="151"/>
      <c r="R20" s="151"/>
      <c r="T20" s="151"/>
      <c r="U20" s="151"/>
      <c r="W20" s="151"/>
      <c r="X20" s="151"/>
    </row>
    <row r="21" spans="1:24" ht="12.75">
      <c r="A21" s="151"/>
      <c r="B21" s="151"/>
      <c r="E21" s="155"/>
      <c r="H21" s="156"/>
      <c r="J21" s="151"/>
      <c r="L21" s="151"/>
      <c r="O21" s="151"/>
      <c r="R21" s="151"/>
      <c r="T21" s="151"/>
      <c r="U21" s="151"/>
      <c r="W21" s="151"/>
      <c r="X21" s="151"/>
    </row>
    <row r="22" spans="1:23" ht="12" customHeight="1">
      <c r="A22" s="35"/>
      <c r="B22" s="71"/>
      <c r="C22" s="133"/>
      <c r="D22" s="117"/>
      <c r="E22" s="116"/>
      <c r="F22" s="134"/>
      <c r="G22" s="79"/>
      <c r="H22" s="87"/>
      <c r="I22" s="79"/>
      <c r="J22" s="37"/>
      <c r="K22" s="79"/>
      <c r="L22" s="37"/>
      <c r="M22" s="78"/>
      <c r="N22" s="79"/>
      <c r="O22" s="37"/>
      <c r="P22" s="78"/>
      <c r="Q22" s="79"/>
      <c r="R22" s="37"/>
      <c r="S22" s="79"/>
      <c r="T22" s="37"/>
      <c r="U22" s="37"/>
      <c r="V22" s="79"/>
      <c r="W22" s="72"/>
    </row>
    <row r="23" spans="1:24" s="28" customFormat="1" ht="12.75">
      <c r="A23" s="35"/>
      <c r="B23" s="5"/>
      <c r="C23" s="107"/>
      <c r="D23" s="5"/>
      <c r="E23" s="93"/>
      <c r="F23" s="126"/>
      <c r="G23" s="92"/>
      <c r="H23" s="108"/>
      <c r="I23" s="92"/>
      <c r="J23" s="108"/>
      <c r="K23" s="92"/>
      <c r="L23" s="108"/>
      <c r="M23" s="94"/>
      <c r="N23" s="92"/>
      <c r="O23" s="93"/>
      <c r="P23" s="94"/>
      <c r="Q23" s="92"/>
      <c r="R23" s="93"/>
      <c r="S23" s="92"/>
      <c r="T23" s="91"/>
      <c r="U23" s="95"/>
      <c r="V23" s="92"/>
      <c r="W23" s="89"/>
      <c r="X23" s="109"/>
    </row>
    <row r="24" spans="1:24" ht="12.75">
      <c r="A24" s="35"/>
      <c r="B24" s="101"/>
      <c r="C24" s="157"/>
      <c r="D24" s="101"/>
      <c r="E24" s="87"/>
      <c r="F24" s="127"/>
      <c r="G24" s="36"/>
      <c r="H24" s="105"/>
      <c r="I24" s="36"/>
      <c r="J24" s="105"/>
      <c r="K24" s="36"/>
      <c r="L24" s="105"/>
      <c r="M24" s="88"/>
      <c r="N24" s="36"/>
      <c r="O24" s="87"/>
      <c r="P24" s="88"/>
      <c r="Q24" s="36"/>
      <c r="R24" s="87"/>
      <c r="S24" s="36"/>
      <c r="T24" s="37"/>
      <c r="U24" s="7"/>
      <c r="V24" s="36"/>
      <c r="W24" s="90"/>
      <c r="X24" s="6"/>
    </row>
    <row r="25" spans="1:24" ht="12.75">
      <c r="A25" s="35"/>
      <c r="B25" s="101"/>
      <c r="C25" s="157"/>
      <c r="D25" s="101"/>
      <c r="E25" s="87"/>
      <c r="F25" s="127"/>
      <c r="G25" s="36"/>
      <c r="H25" s="105"/>
      <c r="I25" s="36"/>
      <c r="J25" s="105"/>
      <c r="K25" s="36"/>
      <c r="L25" s="105"/>
      <c r="M25" s="88"/>
      <c r="N25" s="36"/>
      <c r="O25" s="87"/>
      <c r="P25" s="88"/>
      <c r="Q25" s="36"/>
      <c r="R25" s="87"/>
      <c r="S25" s="36"/>
      <c r="T25" s="37"/>
      <c r="U25" s="7"/>
      <c r="V25" s="36"/>
      <c r="W25" s="90"/>
      <c r="X25" s="158"/>
    </row>
    <row r="26" spans="1:24" ht="12.75">
      <c r="A26" s="35"/>
      <c r="B26" s="101"/>
      <c r="C26" s="157"/>
      <c r="D26" s="101"/>
      <c r="E26" s="87"/>
      <c r="F26" s="127"/>
      <c r="G26" s="36"/>
      <c r="H26" s="105"/>
      <c r="I26" s="36"/>
      <c r="J26" s="105"/>
      <c r="K26" s="36"/>
      <c r="L26" s="105"/>
      <c r="M26" s="88"/>
      <c r="N26" s="36"/>
      <c r="O26" s="87"/>
      <c r="P26" s="88"/>
      <c r="Q26" s="36"/>
      <c r="R26" s="87"/>
      <c r="S26" s="36"/>
      <c r="T26" s="37"/>
      <c r="U26" s="7"/>
      <c r="V26" s="36"/>
      <c r="W26" s="90"/>
      <c r="X26" s="6"/>
    </row>
    <row r="27" spans="1:24" ht="12.75">
      <c r="A27" s="35"/>
      <c r="B27" s="101"/>
      <c r="C27" s="157"/>
      <c r="D27" s="101"/>
      <c r="E27" s="87"/>
      <c r="F27" s="127"/>
      <c r="G27" s="36"/>
      <c r="H27" s="105"/>
      <c r="I27" s="36"/>
      <c r="J27" s="105"/>
      <c r="K27" s="36"/>
      <c r="L27" s="105"/>
      <c r="M27" s="88"/>
      <c r="N27" s="36"/>
      <c r="O27" s="87"/>
      <c r="P27" s="88"/>
      <c r="Q27" s="36"/>
      <c r="R27" s="87"/>
      <c r="S27" s="36"/>
      <c r="T27" s="37"/>
      <c r="U27" s="7"/>
      <c r="V27" s="36"/>
      <c r="W27" s="89"/>
      <c r="X27" s="6"/>
    </row>
    <row r="28" spans="1:23" s="28" customFormat="1" ht="12" customHeight="1">
      <c r="A28" s="8"/>
      <c r="B28" s="5"/>
      <c r="C28" s="110"/>
      <c r="D28" s="111"/>
      <c r="E28" s="112"/>
      <c r="F28" s="128"/>
      <c r="G28" s="113"/>
      <c r="H28" s="114"/>
      <c r="I28" s="113"/>
      <c r="J28" s="115"/>
      <c r="K28" s="113"/>
      <c r="L28" s="115"/>
      <c r="M28" s="96"/>
      <c r="N28" s="113"/>
      <c r="O28" s="115"/>
      <c r="P28" s="96"/>
      <c r="Q28" s="113"/>
      <c r="R28" s="115"/>
      <c r="S28" s="113"/>
      <c r="T28" s="115"/>
      <c r="U28" s="115"/>
      <c r="V28" s="113"/>
      <c r="W28" s="106"/>
    </row>
    <row r="29" spans="1:24" ht="12.75">
      <c r="A29" s="35"/>
      <c r="B29" s="101"/>
      <c r="C29" s="157"/>
      <c r="D29" s="101"/>
      <c r="E29" s="87"/>
      <c r="F29" s="127"/>
      <c r="G29" s="36"/>
      <c r="H29" s="105"/>
      <c r="I29" s="36"/>
      <c r="J29" s="105"/>
      <c r="K29" s="36"/>
      <c r="L29" s="105"/>
      <c r="M29" s="88"/>
      <c r="N29" s="36"/>
      <c r="O29" s="87"/>
      <c r="P29" s="88"/>
      <c r="Q29" s="36"/>
      <c r="R29" s="87"/>
      <c r="S29" s="36"/>
      <c r="T29" s="37"/>
      <c r="U29" s="7"/>
      <c r="V29" s="36"/>
      <c r="W29" s="90"/>
      <c r="X29" s="6"/>
    </row>
    <row r="30" spans="1:24" ht="12.75">
      <c r="A30" s="35"/>
      <c r="B30" s="101"/>
      <c r="C30" s="157"/>
      <c r="D30" s="101"/>
      <c r="E30" s="87"/>
      <c r="F30" s="127"/>
      <c r="G30" s="36"/>
      <c r="H30" s="105"/>
      <c r="I30" s="36"/>
      <c r="J30" s="105"/>
      <c r="K30" s="36"/>
      <c r="L30" s="105"/>
      <c r="M30" s="88"/>
      <c r="N30" s="36"/>
      <c r="O30" s="87"/>
      <c r="P30" s="88"/>
      <c r="Q30" s="36"/>
      <c r="R30" s="87"/>
      <c r="S30" s="36"/>
      <c r="T30" s="37"/>
      <c r="U30" s="7"/>
      <c r="V30" s="36"/>
      <c r="W30" s="90"/>
      <c r="X30" s="97"/>
    </row>
    <row r="31" spans="1:24" ht="12.75">
      <c r="A31" s="35"/>
      <c r="B31" s="101"/>
      <c r="C31" s="157"/>
      <c r="D31" s="101"/>
      <c r="E31" s="87"/>
      <c r="F31" s="127"/>
      <c r="G31" s="36"/>
      <c r="H31" s="105"/>
      <c r="I31" s="36"/>
      <c r="J31" s="105"/>
      <c r="K31" s="36"/>
      <c r="L31" s="105"/>
      <c r="M31" s="88"/>
      <c r="N31" s="36"/>
      <c r="O31" s="87"/>
      <c r="P31" s="88"/>
      <c r="Q31" s="36"/>
      <c r="R31" s="87"/>
      <c r="S31" s="36"/>
      <c r="T31" s="37"/>
      <c r="U31" s="7"/>
      <c r="V31" s="36"/>
      <c r="W31" s="90"/>
      <c r="X31" s="6"/>
    </row>
    <row r="32" spans="1:24" ht="12.75">
      <c r="A32" s="35"/>
      <c r="B32" s="101"/>
      <c r="C32" s="157"/>
      <c r="D32" s="101"/>
      <c r="E32" s="87"/>
      <c r="F32" s="127"/>
      <c r="G32" s="36"/>
      <c r="H32" s="105"/>
      <c r="I32" s="36"/>
      <c r="J32" s="105"/>
      <c r="K32" s="36"/>
      <c r="L32" s="105"/>
      <c r="M32" s="88"/>
      <c r="N32" s="36"/>
      <c r="O32" s="87"/>
      <c r="P32" s="88"/>
      <c r="Q32" s="36"/>
      <c r="R32" s="87"/>
      <c r="S32" s="36"/>
      <c r="T32" s="37"/>
      <c r="U32" s="7"/>
      <c r="V32" s="36"/>
      <c r="W32" s="89"/>
      <c r="X32" s="6"/>
    </row>
    <row r="33" spans="1:24" s="28" customFormat="1" ht="12.75">
      <c r="A33" s="35"/>
      <c r="B33" s="5"/>
      <c r="C33" s="107"/>
      <c r="D33" s="5"/>
      <c r="E33" s="93"/>
      <c r="F33" s="126"/>
      <c r="G33" s="92"/>
      <c r="H33" s="108"/>
      <c r="I33" s="92"/>
      <c r="J33" s="108"/>
      <c r="K33" s="92"/>
      <c r="L33" s="108"/>
      <c r="M33" s="94"/>
      <c r="N33" s="92"/>
      <c r="O33" s="93"/>
      <c r="P33" s="94"/>
      <c r="Q33" s="92"/>
      <c r="R33" s="93"/>
      <c r="S33" s="92"/>
      <c r="T33" s="91"/>
      <c r="U33" s="95"/>
      <c r="V33" s="92"/>
      <c r="W33" s="89"/>
      <c r="X33" s="109"/>
    </row>
    <row r="34" spans="1:24" ht="12.75">
      <c r="A34" s="35"/>
      <c r="B34" s="101"/>
      <c r="C34" s="157"/>
      <c r="D34" s="101"/>
      <c r="E34" s="87"/>
      <c r="F34" s="127"/>
      <c r="G34" s="36"/>
      <c r="H34" s="105"/>
      <c r="I34" s="36"/>
      <c r="J34" s="105"/>
      <c r="K34" s="36"/>
      <c r="L34" s="105"/>
      <c r="M34" s="88"/>
      <c r="N34" s="36"/>
      <c r="O34" s="87"/>
      <c r="P34" s="88"/>
      <c r="Q34" s="36"/>
      <c r="R34" s="87"/>
      <c r="S34" s="36"/>
      <c r="T34" s="37"/>
      <c r="U34" s="7"/>
      <c r="V34" s="36"/>
      <c r="W34" s="90"/>
      <c r="X34" s="158"/>
    </row>
    <row r="35" spans="1:24" ht="12.75">
      <c r="A35" s="35"/>
      <c r="B35" s="101"/>
      <c r="C35" s="157"/>
      <c r="D35" s="101"/>
      <c r="E35" s="87"/>
      <c r="F35" s="127"/>
      <c r="G35" s="36"/>
      <c r="H35" s="105"/>
      <c r="I35" s="36"/>
      <c r="J35" s="105"/>
      <c r="K35" s="36"/>
      <c r="L35" s="105"/>
      <c r="M35" s="88"/>
      <c r="N35" s="36"/>
      <c r="O35" s="87"/>
      <c r="P35" s="88"/>
      <c r="Q35" s="36"/>
      <c r="R35" s="87"/>
      <c r="S35" s="36"/>
      <c r="T35" s="37"/>
      <c r="U35" s="7"/>
      <c r="V35" s="36"/>
      <c r="W35" s="90"/>
      <c r="X35" s="6"/>
    </row>
    <row r="36" spans="1:24" s="28" customFormat="1" ht="12.75">
      <c r="A36" s="35"/>
      <c r="B36" s="101"/>
      <c r="C36" s="157"/>
      <c r="D36" s="101"/>
      <c r="E36" s="87"/>
      <c r="F36" s="127"/>
      <c r="G36" s="36"/>
      <c r="H36" s="105"/>
      <c r="I36" s="36"/>
      <c r="J36" s="105"/>
      <c r="K36" s="36"/>
      <c r="L36" s="105"/>
      <c r="M36" s="88"/>
      <c r="N36" s="36"/>
      <c r="O36" s="87"/>
      <c r="P36" s="88"/>
      <c r="Q36" s="36"/>
      <c r="R36" s="87"/>
      <c r="S36" s="36"/>
      <c r="T36" s="37"/>
      <c r="U36" s="7"/>
      <c r="V36" s="36"/>
      <c r="W36" s="90"/>
      <c r="X36" s="159"/>
    </row>
    <row r="37" spans="1:24" ht="12.75">
      <c r="A37" s="158"/>
      <c r="B37" s="158"/>
      <c r="C37" s="157"/>
      <c r="D37" s="101"/>
      <c r="E37" s="160"/>
      <c r="F37" s="129"/>
      <c r="G37" s="36"/>
      <c r="H37" s="161"/>
      <c r="I37" s="36"/>
      <c r="J37" s="158"/>
      <c r="K37" s="36"/>
      <c r="L37" s="158"/>
      <c r="M37" s="78"/>
      <c r="N37" s="36"/>
      <c r="O37" s="158"/>
      <c r="P37" s="36"/>
      <c r="Q37" s="36"/>
      <c r="R37" s="158"/>
      <c r="S37" s="36"/>
      <c r="T37" s="158"/>
      <c r="U37" s="158"/>
      <c r="V37" s="36"/>
      <c r="W37" s="158"/>
      <c r="X37" s="158"/>
    </row>
    <row r="38" spans="1:24" ht="12.75">
      <c r="A38" s="158"/>
      <c r="B38" s="118"/>
      <c r="C38" s="157"/>
      <c r="D38" s="101"/>
      <c r="E38" s="160"/>
      <c r="F38" s="129"/>
      <c r="G38" s="36"/>
      <c r="H38" s="161"/>
      <c r="I38" s="36"/>
      <c r="J38" s="158"/>
      <c r="K38" s="36"/>
      <c r="L38" s="158"/>
      <c r="M38" s="78"/>
      <c r="N38" s="36"/>
      <c r="O38" s="158"/>
      <c r="P38" s="36"/>
      <c r="Q38" s="36"/>
      <c r="R38" s="158"/>
      <c r="S38" s="36"/>
      <c r="T38" s="158"/>
      <c r="U38" s="158"/>
      <c r="V38" s="36"/>
      <c r="W38" s="158"/>
      <c r="X38" s="158"/>
    </row>
    <row r="39" spans="1:24" ht="12.75">
      <c r="A39" s="151"/>
      <c r="B39" s="151"/>
      <c r="E39" s="155"/>
      <c r="H39" s="156"/>
      <c r="J39" s="151"/>
      <c r="L39" s="151"/>
      <c r="O39" s="151"/>
      <c r="R39" s="151"/>
      <c r="T39" s="151"/>
      <c r="U39" s="151"/>
      <c r="W39" s="151"/>
      <c r="X39" s="151"/>
    </row>
    <row r="40" spans="1:24" ht="12.75">
      <c r="A40" s="151"/>
      <c r="B40" s="151"/>
      <c r="E40" s="155"/>
      <c r="H40" s="156"/>
      <c r="J40" s="151"/>
      <c r="L40" s="151"/>
      <c r="O40" s="151"/>
      <c r="R40" s="151"/>
      <c r="T40" s="151"/>
      <c r="U40" s="151"/>
      <c r="W40" s="151"/>
      <c r="X40" s="151"/>
    </row>
    <row r="41" spans="1:24" ht="12.75">
      <c r="A41" s="151"/>
      <c r="B41" s="1"/>
      <c r="C41" s="86"/>
      <c r="E41" s="155"/>
      <c r="H41" s="156"/>
      <c r="J41" s="151"/>
      <c r="L41" s="151"/>
      <c r="O41" s="151"/>
      <c r="R41" s="151"/>
      <c r="T41" s="151"/>
      <c r="U41" s="151"/>
      <c r="W41" s="151"/>
      <c r="X41" s="151"/>
    </row>
    <row r="42" spans="1:24" ht="12.75">
      <c r="A42" s="151"/>
      <c r="B42" s="151"/>
      <c r="E42" s="155"/>
      <c r="H42" s="156"/>
      <c r="J42" s="151"/>
      <c r="L42" s="151"/>
      <c r="O42" s="151"/>
      <c r="R42" s="151"/>
      <c r="T42" s="151"/>
      <c r="U42" s="151"/>
      <c r="W42" s="151"/>
      <c r="X42" s="153"/>
    </row>
    <row r="43" spans="1:24" ht="12.75">
      <c r="A43" s="151"/>
      <c r="B43" s="151"/>
      <c r="E43" s="155"/>
      <c r="H43" s="156"/>
      <c r="J43" s="151"/>
      <c r="L43" s="151"/>
      <c r="O43" s="151"/>
      <c r="R43" s="151"/>
      <c r="T43" s="151"/>
      <c r="U43" s="151"/>
      <c r="W43" s="151"/>
      <c r="X43" s="151"/>
    </row>
    <row r="44" spans="1:24" ht="12.75">
      <c r="A44" s="151"/>
      <c r="B44" s="151"/>
      <c r="E44" s="155"/>
      <c r="H44" s="156"/>
      <c r="J44" s="151"/>
      <c r="L44" s="151"/>
      <c r="O44" s="151"/>
      <c r="R44" s="151"/>
      <c r="T44" s="151"/>
      <c r="U44" s="151"/>
      <c r="W44" s="151"/>
      <c r="X44" s="151"/>
    </row>
    <row r="45" spans="1:24" ht="12.75">
      <c r="A45" s="151"/>
      <c r="B45" s="151"/>
      <c r="E45" s="155"/>
      <c r="H45" s="156"/>
      <c r="J45" s="151"/>
      <c r="L45" s="151"/>
      <c r="O45" s="151"/>
      <c r="R45" s="151"/>
      <c r="T45" s="151"/>
      <c r="U45" s="151"/>
      <c r="W45" s="151"/>
      <c r="X45" s="151"/>
    </row>
    <row r="46" spans="1:24" ht="12.75">
      <c r="A46" s="151"/>
      <c r="B46" s="1"/>
      <c r="C46" s="86"/>
      <c r="E46" s="155"/>
      <c r="H46" s="156"/>
      <c r="J46" s="151"/>
      <c r="L46" s="151"/>
      <c r="O46" s="151"/>
      <c r="R46" s="151"/>
      <c r="T46" s="151"/>
      <c r="U46" s="151"/>
      <c r="W46" s="151"/>
      <c r="X46" s="151"/>
    </row>
    <row r="47" spans="1:24" ht="12.75">
      <c r="A47" s="151"/>
      <c r="B47" s="151"/>
      <c r="E47" s="155"/>
      <c r="H47" s="156"/>
      <c r="J47" s="151"/>
      <c r="L47" s="151"/>
      <c r="O47" s="151"/>
      <c r="R47" s="151"/>
      <c r="T47" s="151"/>
      <c r="U47" s="151"/>
      <c r="W47" s="151"/>
      <c r="X47" s="153"/>
    </row>
    <row r="48" spans="1:24" ht="12.75">
      <c r="A48" s="151"/>
      <c r="B48" s="54"/>
      <c r="E48" s="155"/>
      <c r="H48" s="156"/>
      <c r="J48" s="151"/>
      <c r="L48" s="151"/>
      <c r="O48" s="151"/>
      <c r="R48" s="151"/>
      <c r="T48" s="151"/>
      <c r="U48" s="151"/>
      <c r="W48" s="151"/>
      <c r="X48" s="151"/>
    </row>
    <row r="49" spans="1:24" s="28" customFormat="1" ht="12.75">
      <c r="A49" s="151"/>
      <c r="B49" s="27"/>
      <c r="C49" s="154"/>
      <c r="D49" s="56"/>
      <c r="E49" s="155"/>
      <c r="F49" s="125"/>
      <c r="G49" s="23"/>
      <c r="H49" s="156"/>
      <c r="I49" s="23"/>
      <c r="J49" s="151"/>
      <c r="K49" s="23"/>
      <c r="L49" s="151"/>
      <c r="M49" s="43"/>
      <c r="N49" s="23"/>
      <c r="O49" s="151"/>
      <c r="P49" s="23"/>
      <c r="Q49" s="23"/>
      <c r="R49" s="151"/>
      <c r="S49" s="23"/>
      <c r="T49" s="151"/>
      <c r="U49" s="151"/>
      <c r="V49" s="23"/>
      <c r="W49" s="151"/>
      <c r="X49" s="151"/>
    </row>
    <row r="50" spans="1:24" ht="12.75">
      <c r="A50" s="151"/>
      <c r="B50" s="151"/>
      <c r="E50" s="151"/>
      <c r="F50" s="130"/>
      <c r="G50" s="151"/>
      <c r="H50" s="151"/>
      <c r="I50" s="151"/>
      <c r="J50" s="151"/>
      <c r="K50" s="151"/>
      <c r="L50" s="151"/>
      <c r="N50" s="151"/>
      <c r="O50" s="151"/>
      <c r="Q50" s="151"/>
      <c r="R50" s="151"/>
      <c r="S50" s="151"/>
      <c r="T50" s="151"/>
      <c r="U50" s="151"/>
      <c r="V50" s="151"/>
      <c r="W50" s="151"/>
      <c r="X50" s="151"/>
    </row>
    <row r="51" spans="1:24" ht="12.75">
      <c r="A51" s="151"/>
      <c r="B51" s="1"/>
      <c r="C51" s="86"/>
      <c r="E51" s="151"/>
      <c r="F51" s="130"/>
      <c r="G51" s="151"/>
      <c r="H51" s="151"/>
      <c r="I51" s="151"/>
      <c r="J51" s="151"/>
      <c r="K51" s="151"/>
      <c r="L51" s="151"/>
      <c r="N51" s="151"/>
      <c r="O51" s="151"/>
      <c r="Q51" s="151"/>
      <c r="R51" s="151"/>
      <c r="S51" s="151"/>
      <c r="T51" s="151"/>
      <c r="U51" s="151"/>
      <c r="V51" s="151"/>
      <c r="W51" s="151"/>
      <c r="X51" s="151"/>
    </row>
    <row r="52" spans="1:24" ht="12.75">
      <c r="A52" s="151"/>
      <c r="B52" s="151"/>
      <c r="E52" s="155"/>
      <c r="H52" s="156"/>
      <c r="J52" s="151"/>
      <c r="L52" s="151"/>
      <c r="O52" s="151"/>
      <c r="R52" s="151"/>
      <c r="T52" s="151"/>
      <c r="U52" s="151"/>
      <c r="W52" s="151"/>
      <c r="X52" s="151"/>
    </row>
    <row r="53" spans="1:24" ht="12.75">
      <c r="A53" s="151"/>
      <c r="B53" s="151"/>
      <c r="E53" s="155"/>
      <c r="H53" s="156"/>
      <c r="J53" s="151"/>
      <c r="L53" s="151"/>
      <c r="O53" s="151"/>
      <c r="R53" s="151"/>
      <c r="T53" s="151"/>
      <c r="U53" s="151"/>
      <c r="W53" s="151"/>
      <c r="X53" s="151"/>
    </row>
    <row r="54" spans="1:24" ht="12.75">
      <c r="A54" s="151"/>
      <c r="B54" s="151"/>
      <c r="E54" s="155"/>
      <c r="H54" s="156"/>
      <c r="J54" s="151"/>
      <c r="L54" s="151"/>
      <c r="O54" s="151"/>
      <c r="R54" s="151"/>
      <c r="T54" s="151"/>
      <c r="U54" s="151"/>
      <c r="W54" s="151"/>
      <c r="X54" s="151"/>
    </row>
    <row r="55" spans="1:24" ht="12.75">
      <c r="A55" s="151"/>
      <c r="B55" s="151"/>
      <c r="E55" s="151"/>
      <c r="F55" s="130"/>
      <c r="G55" s="151"/>
      <c r="H55" s="151"/>
      <c r="I55" s="151"/>
      <c r="J55" s="151"/>
      <c r="K55" s="151"/>
      <c r="L55" s="151"/>
      <c r="N55" s="151"/>
      <c r="O55" s="151"/>
      <c r="Q55" s="151"/>
      <c r="R55" s="151"/>
      <c r="S55" s="151"/>
      <c r="T55" s="151"/>
      <c r="U55" s="151"/>
      <c r="V55" s="151"/>
      <c r="W55" s="151"/>
      <c r="X55" s="151"/>
    </row>
    <row r="56" spans="1:24" ht="12.75">
      <c r="A56" s="151"/>
      <c r="B56" s="1"/>
      <c r="C56" s="86"/>
      <c r="E56" s="151"/>
      <c r="F56" s="130"/>
      <c r="G56" s="151"/>
      <c r="H56" s="151"/>
      <c r="I56" s="151"/>
      <c r="J56" s="151"/>
      <c r="K56" s="151"/>
      <c r="L56" s="151"/>
      <c r="N56" s="151"/>
      <c r="O56" s="151"/>
      <c r="Q56" s="151"/>
      <c r="R56" s="151"/>
      <c r="S56" s="151"/>
      <c r="T56" s="151"/>
      <c r="U56" s="151"/>
      <c r="V56" s="151"/>
      <c r="W56" s="151"/>
      <c r="X56" s="151"/>
    </row>
    <row r="57" spans="1:24" ht="12.75">
      <c r="A57" s="151"/>
      <c r="B57" s="151"/>
      <c r="E57" s="155"/>
      <c r="H57" s="156"/>
      <c r="J57" s="151"/>
      <c r="L57" s="151"/>
      <c r="O57" s="151"/>
      <c r="R57" s="151"/>
      <c r="T57" s="151"/>
      <c r="U57" s="151"/>
      <c r="W57" s="151"/>
      <c r="X57" s="153"/>
    </row>
    <row r="58" spans="1:24" ht="12.75">
      <c r="A58" s="151"/>
      <c r="B58" s="54"/>
      <c r="E58" s="155"/>
      <c r="H58" s="156"/>
      <c r="J58" s="151"/>
      <c r="L58" s="151"/>
      <c r="O58" s="151"/>
      <c r="R58" s="151"/>
      <c r="T58" s="151"/>
      <c r="U58" s="151"/>
      <c r="W58" s="151"/>
      <c r="X58" s="153"/>
    </row>
    <row r="59" spans="1:24" s="28" customFormat="1" ht="12.75">
      <c r="A59" s="151"/>
      <c r="B59" s="27"/>
      <c r="C59" s="154"/>
      <c r="D59" s="56"/>
      <c r="E59" s="155"/>
      <c r="F59" s="125"/>
      <c r="G59" s="23"/>
      <c r="H59" s="156"/>
      <c r="I59" s="23"/>
      <c r="J59" s="151"/>
      <c r="K59" s="23"/>
      <c r="L59" s="151"/>
      <c r="M59" s="43"/>
      <c r="N59" s="23"/>
      <c r="O59" s="151"/>
      <c r="P59" s="23"/>
      <c r="Q59" s="23"/>
      <c r="R59" s="151"/>
      <c r="S59" s="23"/>
      <c r="T59" s="151"/>
      <c r="U59" s="151"/>
      <c r="V59" s="23"/>
      <c r="W59" s="151"/>
      <c r="X59" s="151"/>
    </row>
    <row r="60" spans="1:24" ht="12.75">
      <c r="A60" s="151"/>
      <c r="B60" s="151"/>
      <c r="E60" s="155"/>
      <c r="H60" s="156"/>
      <c r="J60" s="151"/>
      <c r="L60" s="151"/>
      <c r="O60" s="151"/>
      <c r="R60" s="151"/>
      <c r="T60" s="151"/>
      <c r="U60" s="151"/>
      <c r="W60" s="151"/>
      <c r="X60" s="151"/>
    </row>
    <row r="61" spans="5:22" ht="12.75">
      <c r="E61" s="2"/>
      <c r="F61" s="130"/>
      <c r="G61" s="2"/>
      <c r="H61" s="2"/>
      <c r="I61" s="2"/>
      <c r="K61" s="2"/>
      <c r="N61" s="2"/>
      <c r="Q61" s="2"/>
      <c r="S61" s="2"/>
      <c r="V61" s="2"/>
    </row>
    <row r="62" spans="2:22" ht="12.75">
      <c r="B62" s="6"/>
      <c r="E62" s="2"/>
      <c r="F62" s="130"/>
      <c r="G62" s="2"/>
      <c r="H62" s="2"/>
      <c r="I62" s="2"/>
      <c r="K62" s="2"/>
      <c r="N62" s="2"/>
      <c r="Q62" s="2"/>
      <c r="S62" s="2"/>
      <c r="V62" s="2"/>
    </row>
    <row r="63" spans="5:22" ht="12.75">
      <c r="E63" s="2"/>
      <c r="F63" s="130"/>
      <c r="G63" s="2"/>
      <c r="H63" s="2"/>
      <c r="I63" s="2"/>
      <c r="K63" s="2"/>
      <c r="N63" s="2"/>
      <c r="Q63" s="2"/>
      <c r="S63" s="2"/>
      <c r="V63" s="2"/>
    </row>
    <row r="64" spans="5:22" ht="12.75">
      <c r="E64" s="2"/>
      <c r="F64" s="130"/>
      <c r="G64" s="2"/>
      <c r="H64" s="2"/>
      <c r="I64" s="2"/>
      <c r="K64" s="2"/>
      <c r="N64" s="2"/>
      <c r="Q64" s="2"/>
      <c r="S64" s="2"/>
      <c r="V64" s="2"/>
    </row>
    <row r="65" spans="5:22" ht="12.75">
      <c r="E65" s="2"/>
      <c r="F65" s="130"/>
      <c r="G65" s="2"/>
      <c r="H65" s="2"/>
      <c r="I65" s="2"/>
      <c r="K65" s="2"/>
      <c r="N65" s="2"/>
      <c r="Q65" s="2"/>
      <c r="S65" s="2"/>
      <c r="V65" s="2"/>
    </row>
    <row r="66" spans="5:22" ht="12.75">
      <c r="E66" s="2"/>
      <c r="F66" s="130"/>
      <c r="G66" s="2"/>
      <c r="H66" s="2"/>
      <c r="I66" s="2"/>
      <c r="K66" s="2"/>
      <c r="N66" s="2"/>
      <c r="Q66" s="2"/>
      <c r="S66" s="2"/>
      <c r="V66" s="2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&amp;CA MAGYAR KÖZTÁRSASÁG 2010. ÉVI ORSZÁGOS ÖSSZETETT BAJNOKSÁGA
Budapest – Puskás Stadion, 2010. szeptember 18-19.</oddHeader>
  </headerFooter>
  <rowBreaks count="1" manualBreakCount="1">
    <brk id="22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11"/>
  <dimension ref="A1:AB97"/>
  <sheetViews>
    <sheetView view="pageBreakPreview" zoomScaleSheetLayoutView="100" workbookViewId="0" topLeftCell="A31">
      <selection activeCell="R77" sqref="R77"/>
    </sheetView>
  </sheetViews>
  <sheetFormatPr defaultColWidth="9.00390625" defaultRowHeight="12.75"/>
  <cols>
    <col min="1" max="1" width="3.125" style="2" customWidth="1"/>
    <col min="2" max="2" width="20.125" style="2" customWidth="1"/>
    <col min="3" max="3" width="6.00390625" style="154" bestFit="1" customWidth="1"/>
    <col min="4" max="4" width="15.125" style="56" customWidth="1"/>
    <col min="5" max="5" width="6.875" style="32" customWidth="1"/>
    <col min="6" max="6" width="6.125" style="125" customWidth="1"/>
    <col min="7" max="7" width="5.375" style="23" bestFit="1" customWidth="1"/>
    <col min="8" max="8" width="5.375" style="30" bestFit="1" customWidth="1"/>
    <col min="9" max="9" width="5.125" style="23" customWidth="1"/>
    <col min="10" max="10" width="6.00390625" style="2" customWidth="1"/>
    <col min="11" max="11" width="5.125" style="23" customWidth="1"/>
    <col min="12" max="12" width="6.25390625" style="2" bestFit="1" customWidth="1"/>
    <col min="13" max="13" width="7.125" style="43" customWidth="1"/>
    <col min="14" max="14" width="4.00390625" style="23" customWidth="1"/>
    <col min="15" max="15" width="6.25390625" style="2" customWidth="1"/>
    <col min="16" max="16" width="5.75390625" style="23" customWidth="1"/>
    <col min="17" max="17" width="5.25390625" style="23" customWidth="1"/>
    <col min="18" max="18" width="7.00390625" style="2" customWidth="1"/>
    <col min="19" max="19" width="4.125" style="23" bestFit="1" customWidth="1"/>
    <col min="20" max="20" width="7.25390625" style="2" bestFit="1" customWidth="1"/>
    <col min="21" max="21" width="7.25390625" style="2" hidden="1" customWidth="1"/>
    <col min="22" max="22" width="5.00390625" style="23" bestFit="1" customWidth="1"/>
    <col min="23" max="23" width="8.625" style="2" customWidth="1"/>
    <col min="24" max="31" width="9.125" style="2" customWidth="1"/>
    <col min="32" max="32" width="7.25390625" style="2" customWidth="1"/>
    <col min="33" max="16384" width="9.125" style="2" customWidth="1"/>
  </cols>
  <sheetData>
    <row r="1" spans="1:23" ht="12" customHeight="1">
      <c r="A1" s="8"/>
      <c r="B1" s="9" t="s">
        <v>180</v>
      </c>
      <c r="C1" s="59"/>
      <c r="D1" s="58"/>
      <c r="E1" s="31"/>
      <c r="F1" s="122"/>
      <c r="G1" s="12"/>
      <c r="H1" s="29"/>
      <c r="I1" s="12"/>
      <c r="J1" s="11"/>
      <c r="K1" s="12"/>
      <c r="L1" s="11"/>
      <c r="N1" s="12"/>
      <c r="O1" s="11"/>
      <c r="P1" s="43"/>
      <c r="Q1" s="12"/>
      <c r="R1" s="11"/>
      <c r="S1" s="12"/>
      <c r="T1" s="11"/>
      <c r="U1" s="11"/>
      <c r="V1" s="12"/>
      <c r="W1" s="13"/>
    </row>
    <row r="2" spans="1:23" ht="12.75">
      <c r="A2" s="14"/>
      <c r="B2" s="15"/>
      <c r="C2" s="60"/>
      <c r="D2" s="61"/>
      <c r="E2" s="14" t="s">
        <v>112</v>
      </c>
      <c r="F2" s="123"/>
      <c r="G2" s="17"/>
      <c r="H2" s="18" t="s">
        <v>21</v>
      </c>
      <c r="I2" s="17"/>
      <c r="J2" s="15" t="s">
        <v>176</v>
      </c>
      <c r="K2" s="17"/>
      <c r="L2" s="15" t="s">
        <v>4</v>
      </c>
      <c r="M2" s="76"/>
      <c r="N2" s="17"/>
      <c r="O2" s="15" t="s">
        <v>20</v>
      </c>
      <c r="P2" s="44"/>
      <c r="Q2" s="17"/>
      <c r="R2" s="15" t="s">
        <v>25</v>
      </c>
      <c r="S2" s="17"/>
      <c r="T2" s="15" t="s">
        <v>18</v>
      </c>
      <c r="U2" s="19"/>
      <c r="V2" s="17"/>
      <c r="W2" s="18" t="s">
        <v>26</v>
      </c>
    </row>
    <row r="3" spans="1:25" ht="12.75">
      <c r="A3" s="14" t="s">
        <v>37</v>
      </c>
      <c r="B3" s="53"/>
      <c r="C3" s="83"/>
      <c r="D3" s="53"/>
      <c r="E3" s="142" t="s">
        <v>177</v>
      </c>
      <c r="F3" s="124"/>
      <c r="G3" s="22">
        <f>IF(E3="",0,ROUNDDOWN((POWER((Konst!$C$30-($E3*Konst!$E$30)),Konst!$D$30))*Konst!$B$30,0))</f>
        <v>541</v>
      </c>
      <c r="H3" s="146">
        <v>1.4</v>
      </c>
      <c r="I3" s="22">
        <f>IF(H3="",0,ROUNDDOWN((POWER((($H3*100)-Konst!$C$32),Konst!$D$32))*Konst!$B$32,0))</f>
        <v>512</v>
      </c>
      <c r="J3" s="146">
        <v>8.5</v>
      </c>
      <c r="K3" s="22">
        <f>IF(J3="",0,ROUNDDOWN((POWER(($J3-Konst!$C$34),Konst!$D$34))*Konst!$B$34,0))</f>
        <v>432</v>
      </c>
      <c r="L3" s="146">
        <v>30</v>
      </c>
      <c r="M3" s="45"/>
      <c r="N3" s="22">
        <f>IF(L3="",0,ROUNDDOWN((POWER((Konst!$C$27-$L3),Konst!$D$27))*Konst!$B$27,0))</f>
        <v>482</v>
      </c>
      <c r="O3" s="142" t="s">
        <v>86</v>
      </c>
      <c r="P3" s="45"/>
      <c r="Q3" s="22">
        <f>IF(O3="",0,ROUNDDOWN((POWER((($O3*100)-Konst!$C$33),Konst!$D$33))*Konst!$B$33,0))</f>
        <v>446</v>
      </c>
      <c r="R3" s="142" t="s">
        <v>178</v>
      </c>
      <c r="S3" s="22">
        <f>IF(R3="",0,ROUNDDOWN((POWER(($R3-Konst!$C$35),Konst!$D$35))*Konst!$B$35,0))</f>
        <v>326</v>
      </c>
      <c r="T3" s="143" t="s">
        <v>179</v>
      </c>
      <c r="U3" s="4">
        <f aca="true" t="shared" si="0" ref="U3:U18">VALUE(60*MID(T3,1,1))+VALUE(MID(T3,3,2))+VALUE(MID(T3,6,2)/100)</f>
        <v>170</v>
      </c>
      <c r="V3" s="22">
        <f>IF(T3="",0,ROUNDDOWN((POWER((Konst!$C$29-$U3),Konst!$D$29))*Konst!$B$29,0))</f>
        <v>464</v>
      </c>
      <c r="W3" s="145">
        <f aca="true" t="shared" si="1" ref="W3:W18">SUM(G3,I3,K3,N3,Q3,S3,V3)</f>
        <v>3203</v>
      </c>
      <c r="X3" s="151"/>
      <c r="Y3" s="2">
        <v>3201</v>
      </c>
    </row>
    <row r="4" spans="1:24" ht="12.75">
      <c r="A4" s="14" t="s">
        <v>38</v>
      </c>
      <c r="B4" s="53"/>
      <c r="C4" s="152"/>
      <c r="D4" s="53"/>
      <c r="E4" s="142" t="s">
        <v>177</v>
      </c>
      <c r="F4" s="124"/>
      <c r="G4" s="22">
        <f>IF(E4="",0,ROUNDDOWN((POWER((Konst!$C$30-($E4*Konst!$E$30)),Konst!$D$30))*Konst!$B$30,0))</f>
        <v>541</v>
      </c>
      <c r="H4" s="146">
        <v>1.4</v>
      </c>
      <c r="I4" s="22">
        <f>IF(H4="",0,ROUNDDOWN((POWER((($H4*100)-Konst!$C$32),Konst!$D$32))*Konst!$B$32,0))</f>
        <v>512</v>
      </c>
      <c r="J4" s="146">
        <v>8.5</v>
      </c>
      <c r="K4" s="22">
        <f>IF(J4="",0,ROUNDDOWN((POWER(($J4-Konst!$C$34),Konst!$D$34))*Konst!$B$34,0))</f>
        <v>432</v>
      </c>
      <c r="L4" s="146">
        <v>30</v>
      </c>
      <c r="M4" s="45"/>
      <c r="N4" s="22">
        <f>IF(L4="",0,ROUNDDOWN((POWER((Konst!$C$27-$L4),Konst!$D$27))*Konst!$B$27,0))</f>
        <v>482</v>
      </c>
      <c r="O4" s="142" t="s">
        <v>86</v>
      </c>
      <c r="P4" s="45"/>
      <c r="Q4" s="22">
        <f>IF(O4="",0,ROUNDDOWN((POWER((($O4*100)-Konst!$C$33),Konst!$D$33))*Konst!$B$33,0))</f>
        <v>446</v>
      </c>
      <c r="R4" s="142" t="s">
        <v>178</v>
      </c>
      <c r="S4" s="22">
        <f>IF(R4="",0,ROUNDDOWN((POWER(($R4-Konst!$C$35),Konst!$D$35))*Konst!$B$35,0))</f>
        <v>326</v>
      </c>
      <c r="T4" s="143" t="s">
        <v>179</v>
      </c>
      <c r="U4" s="4">
        <f t="shared" si="0"/>
        <v>170</v>
      </c>
      <c r="V4" s="22">
        <f>IF(T4="",0,ROUNDDOWN((POWER((Konst!$C$29-$U4),Konst!$D$29))*Konst!$B$29,0))</f>
        <v>464</v>
      </c>
      <c r="W4" s="145">
        <f t="shared" si="1"/>
        <v>3203</v>
      </c>
      <c r="X4" s="151"/>
    </row>
    <row r="5" spans="1:23" ht="12.75">
      <c r="A5" s="14" t="s">
        <v>39</v>
      </c>
      <c r="B5" s="53"/>
      <c r="C5" s="152"/>
      <c r="D5" s="53"/>
      <c r="E5" s="142" t="s">
        <v>177</v>
      </c>
      <c r="F5" s="124"/>
      <c r="G5" s="22">
        <f>IF(E5="",0,ROUNDDOWN((POWER((Konst!$C$30-($E5*Konst!$E$30)),Konst!$D$30))*Konst!$B$30,0))</f>
        <v>541</v>
      </c>
      <c r="H5" s="146">
        <v>1.4</v>
      </c>
      <c r="I5" s="22">
        <f>IF(H5="",0,ROUNDDOWN((POWER((($H5*100)-Konst!$C$32),Konst!$D$32))*Konst!$B$32,0))</f>
        <v>512</v>
      </c>
      <c r="J5" s="146">
        <v>8.5</v>
      </c>
      <c r="K5" s="22">
        <f>IF(J5="",0,ROUNDDOWN((POWER(($J5-Konst!$C$34),Konst!$D$34))*Konst!$B$34,0))</f>
        <v>432</v>
      </c>
      <c r="L5" s="146">
        <v>30</v>
      </c>
      <c r="M5" s="45"/>
      <c r="N5" s="22">
        <f>IF(L5="",0,ROUNDDOWN((POWER((Konst!$C$27-$L5),Konst!$D$27))*Konst!$B$27,0))</f>
        <v>482</v>
      </c>
      <c r="O5" s="142" t="s">
        <v>86</v>
      </c>
      <c r="P5" s="45"/>
      <c r="Q5" s="22">
        <f>IF(O5="",0,ROUNDDOWN((POWER((($O5*100)-Konst!$C$33),Konst!$D$33))*Konst!$B$33,0))</f>
        <v>446</v>
      </c>
      <c r="R5" s="142" t="s">
        <v>178</v>
      </c>
      <c r="S5" s="22">
        <f>IF(R5="",0,ROUNDDOWN((POWER(($R5-Konst!$C$35),Konst!$D$35))*Konst!$B$35,0))</f>
        <v>326</v>
      </c>
      <c r="T5" s="143" t="s">
        <v>179</v>
      </c>
      <c r="U5" s="4">
        <f t="shared" si="0"/>
        <v>170</v>
      </c>
      <c r="V5" s="22">
        <f>IF(T5="",0,ROUNDDOWN((POWER((Konst!$C$29-$U5),Konst!$D$29))*Konst!$B$29,0))</f>
        <v>464</v>
      </c>
      <c r="W5" s="145">
        <f t="shared" si="1"/>
        <v>3203</v>
      </c>
    </row>
    <row r="6" spans="1:23" ht="12.75">
      <c r="A6" s="14" t="s">
        <v>40</v>
      </c>
      <c r="B6" s="53"/>
      <c r="C6" s="152"/>
      <c r="D6" s="53"/>
      <c r="E6" s="142" t="s">
        <v>177</v>
      </c>
      <c r="F6" s="124"/>
      <c r="G6" s="22">
        <f>IF(E6="",0,ROUNDDOWN((POWER((Konst!$C$30-($E6*Konst!$E$30)),Konst!$D$30))*Konst!$B$30,0))</f>
        <v>541</v>
      </c>
      <c r="H6" s="146">
        <v>1.4</v>
      </c>
      <c r="I6" s="22">
        <f>IF(H6="",0,ROUNDDOWN((POWER((($H6*100)-Konst!$C$32),Konst!$D$32))*Konst!$B$32,0))</f>
        <v>512</v>
      </c>
      <c r="J6" s="146">
        <v>8.5</v>
      </c>
      <c r="K6" s="22">
        <f>IF(J6="",0,ROUNDDOWN((POWER(($J6-Konst!$C$34),Konst!$D$34))*Konst!$B$34,0))</f>
        <v>432</v>
      </c>
      <c r="L6" s="146">
        <v>30</v>
      </c>
      <c r="M6" s="45"/>
      <c r="N6" s="22">
        <f>IF(L6="",0,ROUNDDOWN((POWER((Konst!$C$27-$L6),Konst!$D$27))*Konst!$B$27,0))</f>
        <v>482</v>
      </c>
      <c r="O6" s="142" t="s">
        <v>86</v>
      </c>
      <c r="P6" s="45"/>
      <c r="Q6" s="22">
        <f>IF(O6="",0,ROUNDDOWN((POWER((($O6*100)-Konst!$C$33),Konst!$D$33))*Konst!$B$33,0))</f>
        <v>446</v>
      </c>
      <c r="R6" s="142" t="s">
        <v>178</v>
      </c>
      <c r="S6" s="22">
        <f>IF(R6="",0,ROUNDDOWN((POWER(($R6-Konst!$C$35),Konst!$D$35))*Konst!$B$35,0))</f>
        <v>326</v>
      </c>
      <c r="T6" s="143" t="s">
        <v>179</v>
      </c>
      <c r="U6" s="4">
        <f t="shared" si="0"/>
        <v>170</v>
      </c>
      <c r="V6" s="22">
        <f>IF(T6="",0,ROUNDDOWN((POWER((Konst!$C$29-$U6),Konst!$D$29))*Konst!$B$29,0))</f>
        <v>464</v>
      </c>
      <c r="W6" s="145">
        <f t="shared" si="1"/>
        <v>3203</v>
      </c>
    </row>
    <row r="7" spans="1:24" ht="12.75">
      <c r="A7" s="14" t="s">
        <v>41</v>
      </c>
      <c r="B7" s="53"/>
      <c r="C7" s="152"/>
      <c r="D7" s="53"/>
      <c r="E7" s="142" t="s">
        <v>177</v>
      </c>
      <c r="F7" s="124"/>
      <c r="G7" s="22">
        <f>IF(E7="",0,ROUNDDOWN((POWER((Konst!$C$30-($E7*Konst!$E$30)),Konst!$D$30))*Konst!$B$30,0))</f>
        <v>541</v>
      </c>
      <c r="H7" s="146">
        <v>1.4</v>
      </c>
      <c r="I7" s="22">
        <f>IF(H7="",0,ROUNDDOWN((POWER((($H7*100)-Konst!$C$32),Konst!$D$32))*Konst!$B$32,0))</f>
        <v>512</v>
      </c>
      <c r="J7" s="146">
        <v>8.5</v>
      </c>
      <c r="K7" s="22">
        <f>IF(J7="",0,ROUNDDOWN((POWER(($J7-Konst!$C$34),Konst!$D$34))*Konst!$B$34,0))</f>
        <v>432</v>
      </c>
      <c r="L7" s="146">
        <v>30</v>
      </c>
      <c r="M7" s="45"/>
      <c r="N7" s="22">
        <f>IF(L7="",0,ROUNDDOWN((POWER((Konst!$C$27-$L7),Konst!$D$27))*Konst!$B$27,0))</f>
        <v>482</v>
      </c>
      <c r="O7" s="142" t="s">
        <v>86</v>
      </c>
      <c r="P7" s="45"/>
      <c r="Q7" s="22">
        <f>IF(O7="",0,ROUNDDOWN((POWER((($O7*100)-Konst!$C$33),Konst!$D$33))*Konst!$B$33,0))</f>
        <v>446</v>
      </c>
      <c r="R7" s="142" t="s">
        <v>178</v>
      </c>
      <c r="S7" s="22">
        <f>IF(R7="",0,ROUNDDOWN((POWER(($R7-Konst!$C$35),Konst!$D$35))*Konst!$B$35,0))</f>
        <v>326</v>
      </c>
      <c r="T7" s="143" t="s">
        <v>179</v>
      </c>
      <c r="U7" s="4">
        <f t="shared" si="0"/>
        <v>170</v>
      </c>
      <c r="V7" s="22">
        <f>IF(T7="",0,ROUNDDOWN((POWER((Konst!$C$29-$U7),Konst!$D$29))*Konst!$B$29,0))</f>
        <v>464</v>
      </c>
      <c r="W7" s="145">
        <f t="shared" si="1"/>
        <v>3203</v>
      </c>
      <c r="X7" s="151"/>
    </row>
    <row r="8" spans="1:23" ht="12.75">
      <c r="A8" s="14" t="s">
        <v>42</v>
      </c>
      <c r="B8" s="53"/>
      <c r="C8" s="152"/>
      <c r="D8" s="53"/>
      <c r="E8" s="142" t="s">
        <v>177</v>
      </c>
      <c r="F8" s="124"/>
      <c r="G8" s="22">
        <f>IF(E8="",0,ROUNDDOWN((POWER((Konst!$C$30-($E8*Konst!$E$30)),Konst!$D$30))*Konst!$B$30,0))</f>
        <v>541</v>
      </c>
      <c r="H8" s="146">
        <v>1.4</v>
      </c>
      <c r="I8" s="22">
        <f>IF(H8="",0,ROUNDDOWN((POWER((($H8*100)-Konst!$C$32),Konst!$D$32))*Konst!$B$32,0))</f>
        <v>512</v>
      </c>
      <c r="J8" s="146">
        <v>8.5</v>
      </c>
      <c r="K8" s="22">
        <f>IF(J8="",0,ROUNDDOWN((POWER(($J8-Konst!$C$34),Konst!$D$34))*Konst!$B$34,0))</f>
        <v>432</v>
      </c>
      <c r="L8" s="146">
        <v>30</v>
      </c>
      <c r="M8" s="45"/>
      <c r="N8" s="22">
        <f>IF(L8="",0,ROUNDDOWN((POWER((Konst!$C$27-$L8),Konst!$D$27))*Konst!$B$27,0))</f>
        <v>482</v>
      </c>
      <c r="O8" s="142" t="s">
        <v>86</v>
      </c>
      <c r="P8" s="45"/>
      <c r="Q8" s="22">
        <f>IF(O8="",0,ROUNDDOWN((POWER((($O8*100)-Konst!$C$33),Konst!$D$33))*Konst!$B$33,0))</f>
        <v>446</v>
      </c>
      <c r="R8" s="142" t="s">
        <v>178</v>
      </c>
      <c r="S8" s="22">
        <f>IF(R8="",0,ROUNDDOWN((POWER(($R8-Konst!$C$35),Konst!$D$35))*Konst!$B$35,0))</f>
        <v>326</v>
      </c>
      <c r="T8" s="143" t="s">
        <v>179</v>
      </c>
      <c r="U8" s="4">
        <f t="shared" si="0"/>
        <v>170</v>
      </c>
      <c r="V8" s="22">
        <f>IF(T8="",0,ROUNDDOWN((POWER((Konst!$C$29-$U8),Konst!$D$29))*Konst!$B$29,0))</f>
        <v>464</v>
      </c>
      <c r="W8" s="145">
        <f t="shared" si="1"/>
        <v>3203</v>
      </c>
    </row>
    <row r="9" spans="1:24" ht="12.75">
      <c r="A9" s="14" t="s">
        <v>43</v>
      </c>
      <c r="B9" s="53"/>
      <c r="C9" s="152"/>
      <c r="D9" s="53"/>
      <c r="E9" s="142" t="s">
        <v>177</v>
      </c>
      <c r="F9" s="124"/>
      <c r="G9" s="22">
        <f>IF(E9="",0,ROUNDDOWN((POWER((Konst!$C$30-($E9*Konst!$E$30)),Konst!$D$30))*Konst!$B$30,0))</f>
        <v>541</v>
      </c>
      <c r="H9" s="146">
        <v>1.4</v>
      </c>
      <c r="I9" s="22">
        <f>IF(H9="",0,ROUNDDOWN((POWER((($H9*100)-Konst!$C$32),Konst!$D$32))*Konst!$B$32,0))</f>
        <v>512</v>
      </c>
      <c r="J9" s="146">
        <v>8.5</v>
      </c>
      <c r="K9" s="22">
        <f>IF(J9="",0,ROUNDDOWN((POWER(($J9-Konst!$C$34),Konst!$D$34))*Konst!$B$34,0))</f>
        <v>432</v>
      </c>
      <c r="L9" s="146">
        <v>30</v>
      </c>
      <c r="M9" s="45"/>
      <c r="N9" s="22">
        <f>IF(L9="",0,ROUNDDOWN((POWER((Konst!$C$27-$L9),Konst!$D$27))*Konst!$B$27,0))</f>
        <v>482</v>
      </c>
      <c r="O9" s="142" t="s">
        <v>86</v>
      </c>
      <c r="P9" s="45"/>
      <c r="Q9" s="22">
        <f>IF(O9="",0,ROUNDDOWN((POWER((($O9*100)-Konst!$C$33),Konst!$D$33))*Konst!$B$33,0))</f>
        <v>446</v>
      </c>
      <c r="R9" s="142" t="s">
        <v>178</v>
      </c>
      <c r="S9" s="22">
        <f>IF(R9="",0,ROUNDDOWN((POWER(($R9-Konst!$C$35),Konst!$D$35))*Konst!$B$35,0))</f>
        <v>326</v>
      </c>
      <c r="T9" s="143" t="s">
        <v>179</v>
      </c>
      <c r="U9" s="4">
        <f t="shared" si="0"/>
        <v>170</v>
      </c>
      <c r="V9" s="22">
        <f>IF(T9="",0,ROUNDDOWN((POWER((Konst!$C$29-$U9),Konst!$D$29))*Konst!$B$29,0))</f>
        <v>464</v>
      </c>
      <c r="W9" s="145">
        <f t="shared" si="1"/>
        <v>3203</v>
      </c>
      <c r="X9" s="34"/>
    </row>
    <row r="10" spans="1:24" s="28" customFormat="1" ht="12.75">
      <c r="A10" s="14" t="s">
        <v>44</v>
      </c>
      <c r="B10" s="53"/>
      <c r="C10" s="152"/>
      <c r="D10" s="53"/>
      <c r="E10" s="142" t="s">
        <v>177</v>
      </c>
      <c r="F10" s="124"/>
      <c r="G10" s="22">
        <f>IF(E10="",0,ROUNDDOWN((POWER((Konst!$C$30-($E10*Konst!$E$30)),Konst!$D$30))*Konst!$B$30,0))</f>
        <v>541</v>
      </c>
      <c r="H10" s="146">
        <v>1.4</v>
      </c>
      <c r="I10" s="22">
        <f>IF(H10="",0,ROUNDDOWN((POWER((($H10*100)-Konst!$C$32),Konst!$D$32))*Konst!$B$32,0))</f>
        <v>512</v>
      </c>
      <c r="J10" s="146">
        <v>8.5</v>
      </c>
      <c r="K10" s="22">
        <f>IF(J10="",0,ROUNDDOWN((POWER(($J10-Konst!$C$34),Konst!$D$34))*Konst!$B$34,0))</f>
        <v>432</v>
      </c>
      <c r="L10" s="146">
        <v>30</v>
      </c>
      <c r="M10" s="45"/>
      <c r="N10" s="22">
        <f>IF(L10="",0,ROUNDDOWN((POWER((Konst!$C$27-$L10),Konst!$D$27))*Konst!$B$27,0))</f>
        <v>482</v>
      </c>
      <c r="O10" s="142" t="s">
        <v>86</v>
      </c>
      <c r="P10" s="45"/>
      <c r="Q10" s="22">
        <f>IF(O10="",0,ROUNDDOWN((POWER((($O10*100)-Konst!$C$33),Konst!$D$33))*Konst!$B$33,0))</f>
        <v>446</v>
      </c>
      <c r="R10" s="142" t="s">
        <v>178</v>
      </c>
      <c r="S10" s="22">
        <f>IF(R10="",0,ROUNDDOWN((POWER(($R10-Konst!$C$35),Konst!$D$35))*Konst!$B$35,0))</f>
        <v>326</v>
      </c>
      <c r="T10" s="143" t="s">
        <v>179</v>
      </c>
      <c r="U10" s="4">
        <f t="shared" si="0"/>
        <v>170</v>
      </c>
      <c r="V10" s="22">
        <f>IF(T10="",0,ROUNDDOWN((POWER((Konst!$C$29-$U10),Konst!$D$29))*Konst!$B$29,0))</f>
        <v>464</v>
      </c>
      <c r="W10" s="145">
        <f t="shared" si="1"/>
        <v>3203</v>
      </c>
      <c r="X10" s="153"/>
    </row>
    <row r="11" spans="1:23" ht="12.75">
      <c r="A11" s="14" t="s">
        <v>45</v>
      </c>
      <c r="B11" s="53"/>
      <c r="C11" s="152"/>
      <c r="D11" s="53"/>
      <c r="E11" s="142" t="s">
        <v>177</v>
      </c>
      <c r="F11" s="124"/>
      <c r="G11" s="22">
        <f>IF(E11="",0,ROUNDDOWN((POWER((Konst!$C$30-($E11*Konst!$E$30)),Konst!$D$30))*Konst!$B$30,0))</f>
        <v>541</v>
      </c>
      <c r="H11" s="146">
        <v>1.4</v>
      </c>
      <c r="I11" s="22">
        <f>IF(H11="",0,ROUNDDOWN((POWER((($H11*100)-Konst!$C$32),Konst!$D$32))*Konst!$B$32,0))</f>
        <v>512</v>
      </c>
      <c r="J11" s="146">
        <v>8.5</v>
      </c>
      <c r="K11" s="22">
        <f>IF(J11="",0,ROUNDDOWN((POWER(($J11-Konst!$C$34),Konst!$D$34))*Konst!$B$34,0))</f>
        <v>432</v>
      </c>
      <c r="L11" s="146">
        <v>30</v>
      </c>
      <c r="M11" s="45"/>
      <c r="N11" s="22">
        <f>IF(L11="",0,ROUNDDOWN((POWER((Konst!$C$27-$L11),Konst!$D$27))*Konst!$B$27,0))</f>
        <v>482</v>
      </c>
      <c r="O11" s="142" t="s">
        <v>86</v>
      </c>
      <c r="P11" s="45"/>
      <c r="Q11" s="22">
        <f>IF(O11="",0,ROUNDDOWN((POWER((($O11*100)-Konst!$C$33),Konst!$D$33))*Konst!$B$33,0))</f>
        <v>446</v>
      </c>
      <c r="R11" s="142" t="s">
        <v>178</v>
      </c>
      <c r="S11" s="22">
        <f>IF(R11="",0,ROUNDDOWN((POWER(($R11-Konst!$C$35),Konst!$D$35))*Konst!$B$35,0))</f>
        <v>326</v>
      </c>
      <c r="T11" s="143" t="s">
        <v>179</v>
      </c>
      <c r="U11" s="4">
        <f t="shared" si="0"/>
        <v>170</v>
      </c>
      <c r="V11" s="22">
        <f>IF(T11="",0,ROUNDDOWN((POWER((Konst!$C$29-$U11),Konst!$D$29))*Konst!$B$29,0))</f>
        <v>464</v>
      </c>
      <c r="W11" s="145">
        <f t="shared" si="1"/>
        <v>3203</v>
      </c>
    </row>
    <row r="12" spans="1:23" ht="12.75">
      <c r="A12" s="14" t="s">
        <v>46</v>
      </c>
      <c r="B12" s="53"/>
      <c r="C12" s="152"/>
      <c r="D12" s="53"/>
      <c r="E12" s="142" t="s">
        <v>177</v>
      </c>
      <c r="F12" s="124"/>
      <c r="G12" s="22">
        <f>IF(E12="",0,ROUNDDOWN((POWER((Konst!$C$30-($E12*Konst!$E$30)),Konst!$D$30))*Konst!$B$30,0))</f>
        <v>541</v>
      </c>
      <c r="H12" s="146">
        <v>1.4</v>
      </c>
      <c r="I12" s="22">
        <f>IF(H12="",0,ROUNDDOWN((POWER((($H12*100)-Konst!$C$32),Konst!$D$32))*Konst!$B$32,0))</f>
        <v>512</v>
      </c>
      <c r="J12" s="146">
        <v>8.5</v>
      </c>
      <c r="K12" s="22">
        <f>IF(J12="",0,ROUNDDOWN((POWER(($J12-Konst!$C$34),Konst!$D$34))*Konst!$B$34,0))</f>
        <v>432</v>
      </c>
      <c r="L12" s="146">
        <v>30</v>
      </c>
      <c r="M12" s="45"/>
      <c r="N12" s="22">
        <f>IF(L12="",0,ROUNDDOWN((POWER((Konst!$C$27-$L12),Konst!$D$27))*Konst!$B$27,0))</f>
        <v>482</v>
      </c>
      <c r="O12" s="142" t="s">
        <v>86</v>
      </c>
      <c r="P12" s="45"/>
      <c r="Q12" s="22">
        <f>IF(O12="",0,ROUNDDOWN((POWER((($O12*100)-Konst!$C$33),Konst!$D$33))*Konst!$B$33,0))</f>
        <v>446</v>
      </c>
      <c r="R12" s="142" t="s">
        <v>178</v>
      </c>
      <c r="S12" s="22">
        <f>IF(R12="",0,ROUNDDOWN((POWER(($R12-Konst!$C$35),Konst!$D$35))*Konst!$B$35,0))</f>
        <v>326</v>
      </c>
      <c r="T12" s="143" t="s">
        <v>179</v>
      </c>
      <c r="U12" s="4">
        <f t="shared" si="0"/>
        <v>170</v>
      </c>
      <c r="V12" s="22">
        <f>IF(T12="",0,ROUNDDOWN((POWER((Konst!$C$29-$U12),Konst!$D$29))*Konst!$B$29,0))</f>
        <v>464</v>
      </c>
      <c r="W12" s="145">
        <f t="shared" si="1"/>
        <v>3203</v>
      </c>
    </row>
    <row r="13" spans="1:28" ht="12.75">
      <c r="A13" s="14" t="s">
        <v>47</v>
      </c>
      <c r="B13" s="53"/>
      <c r="C13" s="152"/>
      <c r="D13" s="53"/>
      <c r="E13" s="142" t="s">
        <v>177</v>
      </c>
      <c r="F13" s="124"/>
      <c r="G13" s="22">
        <f>IF(E13="",0,ROUNDDOWN((POWER((Konst!$C$30-($E13*Konst!$E$30)),Konst!$D$30))*Konst!$B$30,0))</f>
        <v>541</v>
      </c>
      <c r="H13" s="146">
        <v>1.4</v>
      </c>
      <c r="I13" s="22">
        <f>IF(H13="",0,ROUNDDOWN((POWER((($H13*100)-Konst!$C$32),Konst!$D$32))*Konst!$B$32,0))</f>
        <v>512</v>
      </c>
      <c r="J13" s="146">
        <v>8.5</v>
      </c>
      <c r="K13" s="22">
        <f>IF(J13="",0,ROUNDDOWN((POWER(($J13-Konst!$C$34),Konst!$D$34))*Konst!$B$34,0))</f>
        <v>432</v>
      </c>
      <c r="L13" s="146">
        <v>30</v>
      </c>
      <c r="M13" s="45"/>
      <c r="N13" s="22">
        <f>IF(L13="",0,ROUNDDOWN((POWER((Konst!$C$27-$L13),Konst!$D$27))*Konst!$B$27,0))</f>
        <v>482</v>
      </c>
      <c r="O13" s="142" t="s">
        <v>86</v>
      </c>
      <c r="P13" s="45"/>
      <c r="Q13" s="22">
        <f>IF(O13="",0,ROUNDDOWN((POWER((($O13*100)-Konst!$C$33),Konst!$D$33))*Konst!$B$33,0))</f>
        <v>446</v>
      </c>
      <c r="R13" s="142" t="s">
        <v>178</v>
      </c>
      <c r="S13" s="22">
        <f>IF(R13="",0,ROUNDDOWN((POWER(($R13-Konst!$C$35),Konst!$D$35))*Konst!$B$35,0))</f>
        <v>326</v>
      </c>
      <c r="T13" s="143" t="s">
        <v>179</v>
      </c>
      <c r="U13" s="4">
        <f t="shared" si="0"/>
        <v>170</v>
      </c>
      <c r="V13" s="22">
        <f>IF(T13="",0,ROUNDDOWN((POWER((Konst!$C$29-$U13),Konst!$D$29))*Konst!$B$29,0))</f>
        <v>464</v>
      </c>
      <c r="W13" s="145">
        <f t="shared" si="1"/>
        <v>3203</v>
      </c>
      <c r="AB13" s="3"/>
    </row>
    <row r="14" spans="1:28" ht="12.75">
      <c r="A14" s="14" t="s">
        <v>48</v>
      </c>
      <c r="B14" s="62"/>
      <c r="C14" s="152"/>
      <c r="D14" s="53"/>
      <c r="E14" s="142" t="s">
        <v>177</v>
      </c>
      <c r="F14" s="124"/>
      <c r="G14" s="22">
        <f>IF(E14="",0,ROUNDDOWN((POWER((Konst!$C$30-($E14*Konst!$E$30)),Konst!$D$30))*Konst!$B$30,0))</f>
        <v>541</v>
      </c>
      <c r="H14" s="146">
        <v>1.4</v>
      </c>
      <c r="I14" s="22">
        <f>IF(H14="",0,ROUNDDOWN((POWER((($H14*100)-Konst!$C$32),Konst!$D$32))*Konst!$B$32,0))</f>
        <v>512</v>
      </c>
      <c r="J14" s="146">
        <v>8.5</v>
      </c>
      <c r="K14" s="22">
        <f>IF(J14="",0,ROUNDDOWN((POWER(($J14-Konst!$C$34),Konst!$D$34))*Konst!$B$34,0))</f>
        <v>432</v>
      </c>
      <c r="L14" s="146">
        <v>30</v>
      </c>
      <c r="M14" s="45"/>
      <c r="N14" s="22">
        <f>IF(L14="",0,ROUNDDOWN((POWER((Konst!$C$27-$L14),Konst!$D$27))*Konst!$B$27,0))</f>
        <v>482</v>
      </c>
      <c r="O14" s="142" t="s">
        <v>86</v>
      </c>
      <c r="P14" s="45"/>
      <c r="Q14" s="22">
        <f>IF(O14="",0,ROUNDDOWN((POWER((($O14*100)-Konst!$C$33),Konst!$D$33))*Konst!$B$33,0))</f>
        <v>446</v>
      </c>
      <c r="R14" s="142" t="s">
        <v>178</v>
      </c>
      <c r="S14" s="22">
        <f>IF(R14="",0,ROUNDDOWN((POWER(($R14-Konst!$C$35),Konst!$D$35))*Konst!$B$35,0))</f>
        <v>326</v>
      </c>
      <c r="T14" s="143" t="s">
        <v>179</v>
      </c>
      <c r="U14" s="4">
        <f t="shared" si="0"/>
        <v>170</v>
      </c>
      <c r="V14" s="22">
        <f>IF(T14="",0,ROUNDDOWN((POWER((Konst!$C$29-$U14),Konst!$D$29))*Konst!$B$29,0))</f>
        <v>464</v>
      </c>
      <c r="W14" s="145">
        <f t="shared" si="1"/>
        <v>3203</v>
      </c>
      <c r="AB14" s="6"/>
    </row>
    <row r="15" spans="1:23" ht="12.75">
      <c r="A15" s="14" t="s">
        <v>49</v>
      </c>
      <c r="B15" s="62"/>
      <c r="C15" s="152"/>
      <c r="D15" s="53"/>
      <c r="E15" s="142" t="s">
        <v>177</v>
      </c>
      <c r="F15" s="124"/>
      <c r="G15" s="22">
        <f>IF(E15="",0,ROUNDDOWN((POWER((Konst!$C$30-($E15*Konst!$E$30)),Konst!$D$30))*Konst!$B$30,0))</f>
        <v>541</v>
      </c>
      <c r="H15" s="146">
        <v>1.4</v>
      </c>
      <c r="I15" s="22">
        <f>IF(H15="",0,ROUNDDOWN((POWER((($H15*100)-Konst!$C$32),Konst!$D$32))*Konst!$B$32,0))</f>
        <v>512</v>
      </c>
      <c r="J15" s="146">
        <v>8.5</v>
      </c>
      <c r="K15" s="22">
        <f>IF(J15="",0,ROUNDDOWN((POWER(($J15-Konst!$C$34),Konst!$D$34))*Konst!$B$34,0))</f>
        <v>432</v>
      </c>
      <c r="L15" s="146">
        <v>30</v>
      </c>
      <c r="M15" s="45"/>
      <c r="N15" s="22">
        <f>IF(L15="",0,ROUNDDOWN((POWER((Konst!$C$27-$L15),Konst!$D$27))*Konst!$B$27,0))</f>
        <v>482</v>
      </c>
      <c r="O15" s="142" t="s">
        <v>86</v>
      </c>
      <c r="P15" s="45"/>
      <c r="Q15" s="22">
        <f>IF(O15="",0,ROUNDDOWN((POWER((($O15*100)-Konst!$C$33),Konst!$D$33))*Konst!$B$33,0))</f>
        <v>446</v>
      </c>
      <c r="R15" s="142" t="s">
        <v>178</v>
      </c>
      <c r="S15" s="22">
        <f>IF(R15="",0,ROUNDDOWN((POWER(($R15-Konst!$C$35),Konst!$D$35))*Konst!$B$35,0))</f>
        <v>326</v>
      </c>
      <c r="T15" s="143" t="s">
        <v>179</v>
      </c>
      <c r="U15" s="4">
        <f t="shared" si="0"/>
        <v>170</v>
      </c>
      <c r="V15" s="22">
        <f>IF(T15="",0,ROUNDDOWN((POWER((Konst!$C$29-$U15),Konst!$D$29))*Konst!$B$29,0))</f>
        <v>464</v>
      </c>
      <c r="W15" s="145">
        <f t="shared" si="1"/>
        <v>3203</v>
      </c>
    </row>
    <row r="16" spans="1:24" ht="12.75">
      <c r="A16" s="14" t="s">
        <v>50</v>
      </c>
      <c r="B16" s="53"/>
      <c r="C16" s="152"/>
      <c r="D16" s="53"/>
      <c r="E16" s="142" t="s">
        <v>177</v>
      </c>
      <c r="F16" s="124"/>
      <c r="G16" s="22">
        <f>IF(E16="",0,ROUNDDOWN((POWER((Konst!$C$30-($E16*Konst!$E$30)),Konst!$D$30))*Konst!$B$30,0))</f>
        <v>541</v>
      </c>
      <c r="H16" s="146">
        <v>1.4</v>
      </c>
      <c r="I16" s="22">
        <f>IF(H16="",0,ROUNDDOWN((POWER((($H16*100)-Konst!$C$32),Konst!$D$32))*Konst!$B$32,0))</f>
        <v>512</v>
      </c>
      <c r="J16" s="146">
        <v>8.5</v>
      </c>
      <c r="K16" s="22">
        <f>IF(J16="",0,ROUNDDOWN((POWER(($J16-Konst!$C$34),Konst!$D$34))*Konst!$B$34,0))</f>
        <v>432</v>
      </c>
      <c r="L16" s="146">
        <v>30</v>
      </c>
      <c r="M16" s="45"/>
      <c r="N16" s="22">
        <f>IF(L16="",0,ROUNDDOWN((POWER((Konst!$C$27-$L16),Konst!$D$27))*Konst!$B$27,0))</f>
        <v>482</v>
      </c>
      <c r="O16" s="142" t="s">
        <v>86</v>
      </c>
      <c r="P16" s="45"/>
      <c r="Q16" s="22">
        <f>IF(O16="",0,ROUNDDOWN((POWER((($O16*100)-Konst!$C$33),Konst!$D$33))*Konst!$B$33,0))</f>
        <v>446</v>
      </c>
      <c r="R16" s="142" t="s">
        <v>178</v>
      </c>
      <c r="S16" s="22">
        <f>IF(R16="",0,ROUNDDOWN((POWER(($R16-Konst!$C$35),Konst!$D$35))*Konst!$B$35,0))</f>
        <v>326</v>
      </c>
      <c r="T16" s="143" t="s">
        <v>179</v>
      </c>
      <c r="U16" s="4">
        <f t="shared" si="0"/>
        <v>170</v>
      </c>
      <c r="V16" s="22">
        <f>IF(T16="",0,ROUNDDOWN((POWER((Konst!$C$29-$U16),Konst!$D$29))*Konst!$B$29,0))</f>
        <v>464</v>
      </c>
      <c r="W16" s="145">
        <f t="shared" si="1"/>
        <v>3203</v>
      </c>
      <c r="X16" s="34"/>
    </row>
    <row r="17" spans="1:23" ht="12.75">
      <c r="A17" s="14" t="s">
        <v>57</v>
      </c>
      <c r="B17" s="53"/>
      <c r="C17" s="152"/>
      <c r="D17" s="53"/>
      <c r="E17" s="142" t="s">
        <v>177</v>
      </c>
      <c r="F17" s="124"/>
      <c r="G17" s="22">
        <f>IF(E17="",0,ROUNDDOWN((POWER((Konst!$C$30-($E17*Konst!$E$30)),Konst!$D$30))*Konst!$B$30,0))</f>
        <v>541</v>
      </c>
      <c r="H17" s="146">
        <v>1.4</v>
      </c>
      <c r="I17" s="22">
        <f>IF(H17="",0,ROUNDDOWN((POWER((($H17*100)-Konst!$C$32),Konst!$D$32))*Konst!$B$32,0))</f>
        <v>512</v>
      </c>
      <c r="J17" s="146">
        <v>8.5</v>
      </c>
      <c r="K17" s="22">
        <f>IF(J17="",0,ROUNDDOWN((POWER(($J17-Konst!$C$34),Konst!$D$34))*Konst!$B$34,0))</f>
        <v>432</v>
      </c>
      <c r="L17" s="146">
        <v>30</v>
      </c>
      <c r="M17" s="45"/>
      <c r="N17" s="22">
        <f>IF(L17="",0,ROUNDDOWN((POWER((Konst!$C$27-$L17),Konst!$D$27))*Konst!$B$27,0))</f>
        <v>482</v>
      </c>
      <c r="O17" s="142" t="s">
        <v>86</v>
      </c>
      <c r="P17" s="45"/>
      <c r="Q17" s="22">
        <f>IF(O17="",0,ROUNDDOWN((POWER((($O17*100)-Konst!$C$33),Konst!$D$33))*Konst!$B$33,0))</f>
        <v>446</v>
      </c>
      <c r="R17" s="142" t="s">
        <v>178</v>
      </c>
      <c r="S17" s="22">
        <f>IF(R17="",0,ROUNDDOWN((POWER(($R17-Konst!$C$35),Konst!$D$35))*Konst!$B$35,0))</f>
        <v>326</v>
      </c>
      <c r="T17" s="143" t="s">
        <v>179</v>
      </c>
      <c r="U17" s="4">
        <f t="shared" si="0"/>
        <v>170</v>
      </c>
      <c r="V17" s="22">
        <f>IF(T17="",0,ROUNDDOWN((POWER((Konst!$C$29-$U17),Konst!$D$29))*Konst!$B$29,0))</f>
        <v>464</v>
      </c>
      <c r="W17" s="145">
        <f t="shared" si="1"/>
        <v>3203</v>
      </c>
    </row>
    <row r="18" spans="1:23" ht="12.75">
      <c r="A18" s="14" t="s">
        <v>57</v>
      </c>
      <c r="B18" s="53"/>
      <c r="C18" s="152"/>
      <c r="D18" s="53"/>
      <c r="E18" s="142" t="s">
        <v>177</v>
      </c>
      <c r="F18" s="124"/>
      <c r="G18" s="22">
        <f>IF(E18="",0,ROUNDDOWN((POWER((Konst!$C$30-($E18*Konst!$E$30)),Konst!$D$30))*Konst!$B$30,0))</f>
        <v>541</v>
      </c>
      <c r="H18" s="146">
        <v>1.4</v>
      </c>
      <c r="I18" s="22">
        <f>IF(H18="",0,ROUNDDOWN((POWER((($H18*100)-Konst!$C$32),Konst!$D$32))*Konst!$B$32,0))</f>
        <v>512</v>
      </c>
      <c r="J18" s="146">
        <v>8.5</v>
      </c>
      <c r="K18" s="22">
        <f>IF(J18="",0,ROUNDDOWN((POWER(($J18-Konst!$C$34),Konst!$D$34))*Konst!$B$34,0))</f>
        <v>432</v>
      </c>
      <c r="L18" s="146">
        <v>30</v>
      </c>
      <c r="M18" s="45"/>
      <c r="N18" s="22">
        <f>IF(L18="",0,ROUNDDOWN((POWER((Konst!$C$27-$L18),Konst!$D$27))*Konst!$B$27,0))</f>
        <v>482</v>
      </c>
      <c r="O18" s="142" t="s">
        <v>86</v>
      </c>
      <c r="P18" s="45"/>
      <c r="Q18" s="22">
        <f>IF(O18="",0,ROUNDDOWN((POWER((($O18*100)-Konst!$C$33),Konst!$D$33))*Konst!$B$33,0))</f>
        <v>446</v>
      </c>
      <c r="R18" s="142" t="s">
        <v>178</v>
      </c>
      <c r="S18" s="22">
        <f>IF(R18="",0,ROUNDDOWN((POWER(($R18-Konst!$C$35),Konst!$D$35))*Konst!$B$35,0))</f>
        <v>326</v>
      </c>
      <c r="T18" s="143" t="s">
        <v>179</v>
      </c>
      <c r="U18" s="4">
        <f t="shared" si="0"/>
        <v>170</v>
      </c>
      <c r="V18" s="22">
        <f>IF(T18="",0,ROUNDDOWN((POWER((Konst!$C$29-$U18),Konst!$D$29))*Konst!$B$29,0))</f>
        <v>464</v>
      </c>
      <c r="W18" s="145">
        <f t="shared" si="1"/>
        <v>3203</v>
      </c>
    </row>
    <row r="19" spans="1:24" ht="12.75">
      <c r="A19" s="151"/>
      <c r="B19" s="54"/>
      <c r="E19" s="155"/>
      <c r="H19" s="156"/>
      <c r="J19" s="151"/>
      <c r="L19" s="151"/>
      <c r="O19" s="151"/>
      <c r="R19" s="151"/>
      <c r="T19" s="151"/>
      <c r="U19" s="151"/>
      <c r="W19" s="151"/>
      <c r="X19" s="151"/>
    </row>
    <row r="20" spans="1:24" ht="12.75">
      <c r="A20" s="151"/>
      <c r="B20" s="54"/>
      <c r="E20" s="155"/>
      <c r="H20" s="156"/>
      <c r="J20" s="151"/>
      <c r="L20" s="151"/>
      <c r="O20" s="151"/>
      <c r="R20" s="151"/>
      <c r="T20" s="151"/>
      <c r="U20" s="151"/>
      <c r="W20" s="151"/>
      <c r="X20" s="151"/>
    </row>
    <row r="21" spans="1:24" ht="12.75">
      <c r="A21" s="151"/>
      <c r="B21" s="54"/>
      <c r="C21" s="86"/>
      <c r="E21" s="155"/>
      <c r="H21" s="156"/>
      <c r="J21" s="151"/>
      <c r="L21" s="151"/>
      <c r="O21" s="151"/>
      <c r="R21" s="151"/>
      <c r="T21" s="151"/>
      <c r="U21" s="151"/>
      <c r="W21" s="151"/>
      <c r="X21" s="151"/>
    </row>
    <row r="22" spans="1:24" ht="12.75">
      <c r="A22" s="151"/>
      <c r="B22" s="151"/>
      <c r="E22" s="155"/>
      <c r="H22" s="156"/>
      <c r="J22" s="151"/>
      <c r="L22" s="151"/>
      <c r="O22" s="151"/>
      <c r="R22" s="151"/>
      <c r="T22" s="151"/>
      <c r="U22" s="151"/>
      <c r="W22" s="151"/>
      <c r="X22" s="151"/>
    </row>
    <row r="23" spans="1:23" ht="12" customHeight="1">
      <c r="A23" s="8"/>
      <c r="B23" s="9" t="s">
        <v>193</v>
      </c>
      <c r="C23" s="10"/>
      <c r="D23" s="24"/>
      <c r="E23" s="31"/>
      <c r="F23" s="47"/>
      <c r="G23" s="12"/>
      <c r="H23" s="29"/>
      <c r="I23" s="52"/>
      <c r="J23" s="12"/>
      <c r="K23" s="11"/>
      <c r="L23" s="12"/>
      <c r="M23" s="11"/>
      <c r="N23" s="12"/>
      <c r="O23" s="11"/>
      <c r="P23" s="47"/>
      <c r="Q23" s="12"/>
      <c r="R23" s="11"/>
      <c r="S23" s="79"/>
      <c r="T23" s="37"/>
      <c r="U23" s="37"/>
      <c r="V23" s="79"/>
      <c r="W23" s="72"/>
    </row>
    <row r="24" spans="1:24" s="28" customFormat="1" ht="12.75">
      <c r="A24" s="14"/>
      <c r="B24" s="3"/>
      <c r="C24" s="3"/>
      <c r="D24" s="132"/>
      <c r="E24" s="14" t="s">
        <v>127</v>
      </c>
      <c r="F24" s="48"/>
      <c r="G24" s="17"/>
      <c r="H24" s="15" t="s">
        <v>114</v>
      </c>
      <c r="I24" s="17"/>
      <c r="J24" s="14" t="s">
        <v>11</v>
      </c>
      <c r="K24" s="50"/>
      <c r="L24" s="17"/>
      <c r="M24" s="15" t="s">
        <v>115</v>
      </c>
      <c r="N24" s="17"/>
      <c r="O24" s="17"/>
      <c r="P24" s="18" t="s">
        <v>26</v>
      </c>
      <c r="Q24" s="138"/>
      <c r="R24" s="71"/>
      <c r="S24" s="92"/>
      <c r="T24" s="91"/>
      <c r="U24" s="95"/>
      <c r="V24" s="92"/>
      <c r="W24" s="89"/>
      <c r="X24" s="109"/>
    </row>
    <row r="25" spans="1:24" ht="12.75">
      <c r="A25" s="41" t="s">
        <v>37</v>
      </c>
      <c r="B25" s="62"/>
      <c r="C25" s="21"/>
      <c r="D25" s="62"/>
      <c r="E25" s="142" t="s">
        <v>177</v>
      </c>
      <c r="F25" s="46"/>
      <c r="G25" s="22">
        <f>IF(E25="",0,ROUNDDOWN((POWER((Konst!$C$30-($E25*Konst!$E$30)),Konst!$D$30))*Konst!$B$30,0))</f>
        <v>541</v>
      </c>
      <c r="H25" s="142" t="s">
        <v>93</v>
      </c>
      <c r="I25" s="22">
        <f>IF(H25="",0,ROUNDDOWN((POWER((($H25*100)-Konst!$C$32),Konst!$D$32))*Konst!$B$32,0))</f>
        <v>512</v>
      </c>
      <c r="J25" s="142" t="s">
        <v>196</v>
      </c>
      <c r="K25" s="45"/>
      <c r="L25" s="22">
        <f>IF(J25="",0,ROUNDDOWN((POWER((($J25*100)-Konst!$C$33),Konst!$D$33))*Konst!$B$33,0))</f>
        <v>421</v>
      </c>
      <c r="M25" s="142" t="s">
        <v>178</v>
      </c>
      <c r="N25" s="22">
        <f>IF(M25="",0,ROUNDDOWN((POWER(($M25-Konst!$C$35),Konst!$D$35))*Konst!$B$35,0))</f>
        <v>326</v>
      </c>
      <c r="O25" s="22"/>
      <c r="P25" s="145">
        <f aca="true" t="shared" si="2" ref="P25:P44">SUM(G25,I25,L25,N25)</f>
        <v>1800</v>
      </c>
      <c r="Q25" s="36"/>
      <c r="R25" s="87" t="s">
        <v>166</v>
      </c>
      <c r="S25" s="36"/>
      <c r="T25" s="37"/>
      <c r="U25" s="7"/>
      <c r="V25" s="36"/>
      <c r="W25" s="90"/>
      <c r="X25" s="6"/>
    </row>
    <row r="26" spans="1:24" ht="12.75">
      <c r="A26" s="41" t="s">
        <v>38</v>
      </c>
      <c r="B26" s="53"/>
      <c r="C26" s="3"/>
      <c r="D26" s="53"/>
      <c r="E26" s="142" t="s">
        <v>177</v>
      </c>
      <c r="F26" s="46"/>
      <c r="G26" s="22">
        <f>IF(E26="",0,ROUNDDOWN((POWER((Konst!$C$30-($E26*Konst!$E$30)),Konst!$D$30))*Konst!$B$30,0))</f>
        <v>541</v>
      </c>
      <c r="H26" s="142" t="s">
        <v>93</v>
      </c>
      <c r="I26" s="22">
        <f>IF(H26="",0,ROUNDDOWN((POWER((($H26*100)-Konst!$C$32),Konst!$D$32))*Konst!$B$32,0))</f>
        <v>512</v>
      </c>
      <c r="J26" s="142" t="s">
        <v>196</v>
      </c>
      <c r="K26" s="45"/>
      <c r="L26" s="22">
        <f>IF(J26="",0,ROUNDDOWN((POWER((($J26*100)-Konst!$C$33),Konst!$D$33))*Konst!$B$33,0))</f>
        <v>421</v>
      </c>
      <c r="M26" s="142" t="s">
        <v>178</v>
      </c>
      <c r="N26" s="22">
        <f>IF(M26="",0,ROUNDDOWN((POWER(($M26-Konst!$C$35),Konst!$D$35))*Konst!$B$35,0))</f>
        <v>326</v>
      </c>
      <c r="O26" s="22"/>
      <c r="P26" s="145">
        <f t="shared" si="2"/>
        <v>1800</v>
      </c>
      <c r="Q26" s="36"/>
      <c r="R26" s="87"/>
      <c r="S26" s="36"/>
      <c r="T26" s="37"/>
      <c r="U26" s="7"/>
      <c r="V26" s="36"/>
      <c r="W26" s="90"/>
      <c r="X26" s="158"/>
    </row>
    <row r="27" spans="1:24" ht="12.75">
      <c r="A27" s="41" t="s">
        <v>39</v>
      </c>
      <c r="B27" s="62"/>
      <c r="C27" s="21"/>
      <c r="D27" s="62"/>
      <c r="E27" s="142" t="s">
        <v>177</v>
      </c>
      <c r="F27" s="46"/>
      <c r="G27" s="22">
        <f>IF(E27="",0,ROUNDDOWN((POWER((Konst!$C$30-($E27*Konst!$E$30)),Konst!$D$30))*Konst!$B$30,0))</f>
        <v>541</v>
      </c>
      <c r="H27" s="142" t="s">
        <v>93</v>
      </c>
      <c r="I27" s="22">
        <f>IF(H27="",0,ROUNDDOWN((POWER((($H27*100)-Konst!$C$32),Konst!$D$32))*Konst!$B$32,0))</f>
        <v>512</v>
      </c>
      <c r="J27" s="142" t="s">
        <v>196</v>
      </c>
      <c r="K27" s="45"/>
      <c r="L27" s="22">
        <f>IF(J27="",0,ROUNDDOWN((POWER((($J27*100)-Konst!$C$33),Konst!$D$33))*Konst!$B$33,0))</f>
        <v>421</v>
      </c>
      <c r="M27" s="142" t="s">
        <v>178</v>
      </c>
      <c r="N27" s="22">
        <f>IF(M27="",0,ROUNDDOWN((POWER(($M27-Konst!$C$35),Konst!$D$35))*Konst!$B$35,0))</f>
        <v>326</v>
      </c>
      <c r="O27" s="22"/>
      <c r="P27" s="145">
        <f t="shared" si="2"/>
        <v>1800</v>
      </c>
      <c r="Q27" s="36"/>
      <c r="R27" s="87"/>
      <c r="S27" s="36"/>
      <c r="T27" s="37"/>
      <c r="U27" s="7"/>
      <c r="V27" s="36"/>
      <c r="W27" s="90"/>
      <c r="X27" s="6"/>
    </row>
    <row r="28" spans="1:24" ht="12.75">
      <c r="A28" s="41" t="s">
        <v>40</v>
      </c>
      <c r="B28" s="53"/>
      <c r="C28" s="3"/>
      <c r="D28" s="53"/>
      <c r="E28" s="142" t="s">
        <v>177</v>
      </c>
      <c r="F28" s="46"/>
      <c r="G28" s="22">
        <f>IF(E28="",0,ROUNDDOWN((POWER((Konst!$C$30-($E28*Konst!$E$30)),Konst!$D$30))*Konst!$B$30,0))</f>
        <v>541</v>
      </c>
      <c r="H28" s="142" t="s">
        <v>93</v>
      </c>
      <c r="I28" s="22">
        <f>IF(H28="",0,ROUNDDOWN((POWER((($H28*100)-Konst!$C$32),Konst!$D$32))*Konst!$B$32,0))</f>
        <v>512</v>
      </c>
      <c r="J28" s="142" t="s">
        <v>196</v>
      </c>
      <c r="K28" s="45"/>
      <c r="L28" s="22">
        <f>IF(J28="",0,ROUNDDOWN((POWER((($J28*100)-Konst!$C$33),Konst!$D$33))*Konst!$B$33,0))</f>
        <v>421</v>
      </c>
      <c r="M28" s="142" t="s">
        <v>178</v>
      </c>
      <c r="N28" s="22">
        <f>IF(M28="",0,ROUNDDOWN((POWER(($M28-Konst!$C$35),Konst!$D$35))*Konst!$B$35,0))</f>
        <v>326</v>
      </c>
      <c r="O28" s="22"/>
      <c r="P28" s="145">
        <f t="shared" si="2"/>
        <v>1800</v>
      </c>
      <c r="Q28" s="36"/>
      <c r="R28" s="87"/>
      <c r="S28" s="36"/>
      <c r="T28" s="37"/>
      <c r="U28" s="7"/>
      <c r="V28" s="36"/>
      <c r="W28" s="89"/>
      <c r="X28" s="6"/>
    </row>
    <row r="29" spans="1:23" s="28" customFormat="1" ht="12" customHeight="1">
      <c r="A29" s="41" t="s">
        <v>41</v>
      </c>
      <c r="B29" s="53"/>
      <c r="C29" s="3"/>
      <c r="D29" s="53"/>
      <c r="E29" s="142" t="s">
        <v>177</v>
      </c>
      <c r="F29" s="46"/>
      <c r="G29" s="22">
        <f>IF(E29="",0,ROUNDDOWN((POWER((Konst!$C$30-($E29*Konst!$E$30)),Konst!$D$30))*Konst!$B$30,0))</f>
        <v>541</v>
      </c>
      <c r="H29" s="142" t="s">
        <v>93</v>
      </c>
      <c r="I29" s="22">
        <f>IF(H29="",0,ROUNDDOWN((POWER((($H29*100)-Konst!$C$32),Konst!$D$32))*Konst!$B$32,0))</f>
        <v>512</v>
      </c>
      <c r="J29" s="142" t="s">
        <v>196</v>
      </c>
      <c r="K29" s="45"/>
      <c r="L29" s="22">
        <f>IF(J29="",0,ROUNDDOWN((POWER((($J29*100)-Konst!$C$33),Konst!$D$33))*Konst!$B$33,0))</f>
        <v>421</v>
      </c>
      <c r="M29" s="142" t="s">
        <v>178</v>
      </c>
      <c r="N29" s="22">
        <f>IF(M29="",0,ROUNDDOWN((POWER(($M29-Konst!$C$35),Konst!$D$35))*Konst!$B$35,0))</f>
        <v>326</v>
      </c>
      <c r="O29" s="22"/>
      <c r="P29" s="145">
        <f t="shared" si="2"/>
        <v>1800</v>
      </c>
      <c r="Q29" s="36"/>
      <c r="R29" s="87"/>
      <c r="S29" s="113"/>
      <c r="T29" s="115"/>
      <c r="U29" s="115"/>
      <c r="V29" s="113"/>
      <c r="W29" s="106"/>
    </row>
    <row r="30" spans="1:24" ht="12.75">
      <c r="A30" s="41" t="s">
        <v>42</v>
      </c>
      <c r="B30" s="53"/>
      <c r="C30" s="3"/>
      <c r="D30" s="53"/>
      <c r="E30" s="142" t="s">
        <v>177</v>
      </c>
      <c r="F30" s="46"/>
      <c r="G30" s="22">
        <f>IF(E30="",0,ROUNDDOWN((POWER((Konst!$C$30-($E30*Konst!$E$30)),Konst!$D$30))*Konst!$B$30,0))</f>
        <v>541</v>
      </c>
      <c r="H30" s="142" t="s">
        <v>93</v>
      </c>
      <c r="I30" s="22">
        <f>IF(H30="",0,ROUNDDOWN((POWER((($H30*100)-Konst!$C$32),Konst!$D$32))*Konst!$B$32,0))</f>
        <v>512</v>
      </c>
      <c r="J30" s="142" t="s">
        <v>196</v>
      </c>
      <c r="K30" s="45"/>
      <c r="L30" s="22">
        <f>IF(J30="",0,ROUNDDOWN((POWER((($J30*100)-Konst!$C$33),Konst!$D$33))*Konst!$B$33,0))</f>
        <v>421</v>
      </c>
      <c r="M30" s="142" t="s">
        <v>178</v>
      </c>
      <c r="N30" s="22">
        <f>IF(M30="",0,ROUNDDOWN((POWER(($M30-Konst!$C$35),Konst!$D$35))*Konst!$B$35,0))</f>
        <v>326</v>
      </c>
      <c r="O30" s="22"/>
      <c r="P30" s="145">
        <f t="shared" si="2"/>
        <v>1800</v>
      </c>
      <c r="Q30" s="36"/>
      <c r="R30" s="87"/>
      <c r="S30" s="36"/>
      <c r="T30" s="37"/>
      <c r="U30" s="7"/>
      <c r="V30" s="36"/>
      <c r="W30" s="90"/>
      <c r="X30" s="6"/>
    </row>
    <row r="31" spans="1:24" ht="12.75">
      <c r="A31" s="41" t="s">
        <v>43</v>
      </c>
      <c r="B31" s="53"/>
      <c r="C31" s="3"/>
      <c r="D31" s="53"/>
      <c r="E31" s="142" t="s">
        <v>177</v>
      </c>
      <c r="F31" s="46"/>
      <c r="G31" s="22">
        <f>IF(E31="",0,ROUNDDOWN((POWER((Konst!$C$30-($E31*Konst!$E$30)),Konst!$D$30))*Konst!$B$30,0))</f>
        <v>541</v>
      </c>
      <c r="H31" s="142" t="s">
        <v>93</v>
      </c>
      <c r="I31" s="22">
        <f>IF(H31="",0,ROUNDDOWN((POWER((($H31*100)-Konst!$C$32),Konst!$D$32))*Konst!$B$32,0))</f>
        <v>512</v>
      </c>
      <c r="J31" s="142" t="s">
        <v>196</v>
      </c>
      <c r="K31" s="45"/>
      <c r="L31" s="22">
        <f>IF(J31="",0,ROUNDDOWN((POWER((($J31*100)-Konst!$C$33),Konst!$D$33))*Konst!$B$33,0))</f>
        <v>421</v>
      </c>
      <c r="M31" s="142" t="s">
        <v>178</v>
      </c>
      <c r="N31" s="22">
        <f>IF(M31="",0,ROUNDDOWN((POWER(($M31-Konst!$C$35),Konst!$D$35))*Konst!$B$35,0))</f>
        <v>326</v>
      </c>
      <c r="O31" s="22"/>
      <c r="P31" s="145">
        <f t="shared" si="2"/>
        <v>1800</v>
      </c>
      <c r="Q31" s="36"/>
      <c r="R31" s="87"/>
      <c r="S31" s="36"/>
      <c r="T31" s="37"/>
      <c r="U31" s="7"/>
      <c r="V31" s="36"/>
      <c r="W31" s="90"/>
      <c r="X31" s="97"/>
    </row>
    <row r="32" spans="1:24" ht="12.75">
      <c r="A32" s="41" t="s">
        <v>44</v>
      </c>
      <c r="B32" s="53"/>
      <c r="C32" s="3"/>
      <c r="D32" s="53"/>
      <c r="E32" s="142" t="s">
        <v>177</v>
      </c>
      <c r="F32" s="46"/>
      <c r="G32" s="22">
        <f>IF(E32="",0,ROUNDDOWN((POWER((Konst!$C$30-($E32*Konst!$E$30)),Konst!$D$30))*Konst!$B$30,0))</f>
        <v>541</v>
      </c>
      <c r="H32" s="142" t="s">
        <v>93</v>
      </c>
      <c r="I32" s="22">
        <f>IF(H32="",0,ROUNDDOWN((POWER((($H32*100)-Konst!$C$32),Konst!$D$32))*Konst!$B$32,0))</f>
        <v>512</v>
      </c>
      <c r="J32" s="142" t="s">
        <v>196</v>
      </c>
      <c r="K32" s="45"/>
      <c r="L32" s="22">
        <f>IF(J32="",0,ROUNDDOWN((POWER((($J32*100)-Konst!$C$33),Konst!$D$33))*Konst!$B$33,0))</f>
        <v>421</v>
      </c>
      <c r="M32" s="142" t="s">
        <v>178</v>
      </c>
      <c r="N32" s="22">
        <f>IF(M32="",0,ROUNDDOWN((POWER(($M32-Konst!$C$35),Konst!$D$35))*Konst!$B$35,0))</f>
        <v>326</v>
      </c>
      <c r="O32" s="22"/>
      <c r="P32" s="145">
        <f t="shared" si="2"/>
        <v>1800</v>
      </c>
      <c r="Q32" s="36"/>
      <c r="R32" s="87"/>
      <c r="S32" s="36"/>
      <c r="T32" s="37"/>
      <c r="U32" s="7"/>
      <c r="V32" s="36"/>
      <c r="W32" s="90"/>
      <c r="X32" s="6"/>
    </row>
    <row r="33" spans="1:24" ht="12.75">
      <c r="A33" s="41" t="s">
        <v>45</v>
      </c>
      <c r="B33" s="53"/>
      <c r="C33" s="3"/>
      <c r="D33" s="53"/>
      <c r="E33" s="142" t="s">
        <v>177</v>
      </c>
      <c r="F33" s="46"/>
      <c r="G33" s="22">
        <f>IF(E33="",0,ROUNDDOWN((POWER((Konst!$C$30-($E33*Konst!$E$30)),Konst!$D$30))*Konst!$B$30,0))</f>
        <v>541</v>
      </c>
      <c r="H33" s="142" t="s">
        <v>93</v>
      </c>
      <c r="I33" s="22">
        <f>IF(H33="",0,ROUNDDOWN((POWER((($H33*100)-Konst!$C$32),Konst!$D$32))*Konst!$B$32,0))</f>
        <v>512</v>
      </c>
      <c r="J33" s="142" t="s">
        <v>196</v>
      </c>
      <c r="K33" s="45"/>
      <c r="L33" s="22">
        <f>IF(J33="",0,ROUNDDOWN((POWER((($J33*100)-Konst!$C$33),Konst!$D$33))*Konst!$B$33,0))</f>
        <v>421</v>
      </c>
      <c r="M33" s="142" t="s">
        <v>178</v>
      </c>
      <c r="N33" s="22">
        <f>IF(M33="",0,ROUNDDOWN((POWER(($M33-Konst!$C$35),Konst!$D$35))*Konst!$B$35,0))</f>
        <v>326</v>
      </c>
      <c r="O33" s="22"/>
      <c r="P33" s="145">
        <f t="shared" si="2"/>
        <v>1800</v>
      </c>
      <c r="Q33" s="36"/>
      <c r="R33" s="87"/>
      <c r="S33" s="36"/>
      <c r="T33" s="37"/>
      <c r="U33" s="7"/>
      <c r="V33" s="36"/>
      <c r="W33" s="89"/>
      <c r="X33" s="6"/>
    </row>
    <row r="34" spans="1:24" s="28" customFormat="1" ht="12.75">
      <c r="A34" s="41" t="s">
        <v>46</v>
      </c>
      <c r="B34" s="131"/>
      <c r="C34" s="60"/>
      <c r="D34" s="26"/>
      <c r="E34" s="142" t="s">
        <v>177</v>
      </c>
      <c r="F34" s="46"/>
      <c r="G34" s="22">
        <f>IF(E34="",0,ROUNDDOWN((POWER((Konst!$C$30-($E34*Konst!$E$30)),Konst!$D$30))*Konst!$B$30,0))</f>
        <v>541</v>
      </c>
      <c r="H34" s="142" t="s">
        <v>93</v>
      </c>
      <c r="I34" s="22">
        <f>IF(H34="",0,ROUNDDOWN((POWER((($H34*100)-Konst!$C$32),Konst!$D$32))*Konst!$B$32,0))</f>
        <v>512</v>
      </c>
      <c r="J34" s="142" t="s">
        <v>196</v>
      </c>
      <c r="K34" s="45"/>
      <c r="L34" s="22">
        <f>IF(J34="",0,ROUNDDOWN((POWER((($J34*100)-Konst!$C$33),Konst!$D$33))*Konst!$B$33,0))</f>
        <v>421</v>
      </c>
      <c r="M34" s="142" t="s">
        <v>178</v>
      </c>
      <c r="N34" s="22">
        <f>IF(M34="",0,ROUNDDOWN((POWER(($M34-Konst!$C$35),Konst!$D$35))*Konst!$B$35,0))</f>
        <v>326</v>
      </c>
      <c r="O34" s="22"/>
      <c r="P34" s="145">
        <f t="shared" si="2"/>
        <v>1800</v>
      </c>
      <c r="Q34" s="36"/>
      <c r="R34" s="87"/>
      <c r="S34" s="92"/>
      <c r="T34" s="91"/>
      <c r="U34" s="95"/>
      <c r="V34" s="92"/>
      <c r="W34" s="89"/>
      <c r="X34" s="109"/>
    </row>
    <row r="35" spans="1:24" ht="12.75">
      <c r="A35" s="41" t="s">
        <v>47</v>
      </c>
      <c r="B35" s="62"/>
      <c r="C35" s="21"/>
      <c r="D35" s="62"/>
      <c r="E35" s="142" t="s">
        <v>177</v>
      </c>
      <c r="F35" s="46"/>
      <c r="G35" s="22">
        <f>IF(E35="",0,ROUNDDOWN((POWER((Konst!$C$30-($E35*Konst!$E$30)),Konst!$D$30))*Konst!$B$30,0))</f>
        <v>541</v>
      </c>
      <c r="H35" s="142" t="s">
        <v>93</v>
      </c>
      <c r="I35" s="22">
        <f>IF(H35="",0,ROUNDDOWN((POWER((($H35*100)-Konst!$C$32),Konst!$D$32))*Konst!$B$32,0))</f>
        <v>512</v>
      </c>
      <c r="J35" s="142" t="s">
        <v>196</v>
      </c>
      <c r="K35" s="45"/>
      <c r="L35" s="22">
        <f>IF(J35="",0,ROUNDDOWN((POWER((($J35*100)-Konst!$C$33),Konst!$D$33))*Konst!$B$33,0))</f>
        <v>421</v>
      </c>
      <c r="M35" s="142" t="s">
        <v>178</v>
      </c>
      <c r="N35" s="22">
        <f>IF(M35="",0,ROUNDDOWN((POWER(($M35-Konst!$C$35),Konst!$D$35))*Konst!$B$35,0))</f>
        <v>326</v>
      </c>
      <c r="O35" s="22"/>
      <c r="P35" s="145">
        <f t="shared" si="2"/>
        <v>1800</v>
      </c>
      <c r="Q35" s="36"/>
      <c r="R35" s="87"/>
      <c r="S35" s="36"/>
      <c r="T35" s="37"/>
      <c r="U35" s="7"/>
      <c r="V35" s="36"/>
      <c r="W35" s="90"/>
      <c r="X35" s="158"/>
    </row>
    <row r="36" spans="1:24" ht="12.75">
      <c r="A36" s="41" t="s">
        <v>48</v>
      </c>
      <c r="B36" s="119"/>
      <c r="C36" s="135"/>
      <c r="D36" s="120"/>
      <c r="E36" s="142" t="s">
        <v>177</v>
      </c>
      <c r="F36" s="46"/>
      <c r="G36" s="22">
        <f>IF(E36="",0,ROUNDDOWN((POWER((Konst!$C$30-($E36*Konst!$E$30)),Konst!$D$30))*Konst!$B$30,0))</f>
        <v>541</v>
      </c>
      <c r="H36" s="142" t="s">
        <v>93</v>
      </c>
      <c r="I36" s="22">
        <f>IF(H36="",0,ROUNDDOWN((POWER((($H36*100)-Konst!$C$32),Konst!$D$32))*Konst!$B$32,0))</f>
        <v>512</v>
      </c>
      <c r="J36" s="142" t="s">
        <v>196</v>
      </c>
      <c r="K36" s="45"/>
      <c r="L36" s="22">
        <f>IF(J36="",0,ROUNDDOWN((POWER((($J36*100)-Konst!$C$33),Konst!$D$33))*Konst!$B$33,0))</f>
        <v>421</v>
      </c>
      <c r="M36" s="142" t="s">
        <v>178</v>
      </c>
      <c r="N36" s="22">
        <f>IF(M36="",0,ROUNDDOWN((POWER(($M36-Konst!$C$35),Konst!$D$35))*Konst!$B$35,0))</f>
        <v>326</v>
      </c>
      <c r="O36" s="22"/>
      <c r="P36" s="145">
        <f t="shared" si="2"/>
        <v>1800</v>
      </c>
      <c r="Q36" s="36"/>
      <c r="R36" s="87"/>
      <c r="S36" s="36"/>
      <c r="T36" s="37"/>
      <c r="U36" s="7"/>
      <c r="V36" s="36"/>
      <c r="W36" s="90"/>
      <c r="X36" s="6"/>
    </row>
    <row r="37" spans="1:24" s="28" customFormat="1" ht="12.75">
      <c r="A37" s="41" t="s">
        <v>49</v>
      </c>
      <c r="B37" s="53"/>
      <c r="C37" s="3"/>
      <c r="D37" s="53"/>
      <c r="E37" s="142" t="s">
        <v>177</v>
      </c>
      <c r="F37" s="46"/>
      <c r="G37" s="22">
        <f>IF(E37="",0,ROUNDDOWN((POWER((Konst!$C$30-($E37*Konst!$E$30)),Konst!$D$30))*Konst!$B$30,0))</f>
        <v>541</v>
      </c>
      <c r="H37" s="142" t="s">
        <v>93</v>
      </c>
      <c r="I37" s="22">
        <f>IF(H37="",0,ROUNDDOWN((POWER((($H37*100)-Konst!$C$32),Konst!$D$32))*Konst!$B$32,0))</f>
        <v>512</v>
      </c>
      <c r="J37" s="142" t="s">
        <v>196</v>
      </c>
      <c r="K37" s="45"/>
      <c r="L37" s="22">
        <f>IF(J37="",0,ROUNDDOWN((POWER((($J37*100)-Konst!$C$33),Konst!$D$33))*Konst!$B$33,0))</f>
        <v>421</v>
      </c>
      <c r="M37" s="142" t="s">
        <v>178</v>
      </c>
      <c r="N37" s="22">
        <f>IF(M37="",0,ROUNDDOWN((POWER(($M37-Konst!$C$35),Konst!$D$35))*Konst!$B$35,0))</f>
        <v>326</v>
      </c>
      <c r="O37" s="22"/>
      <c r="P37" s="145">
        <f t="shared" si="2"/>
        <v>1800</v>
      </c>
      <c r="Q37" s="36"/>
      <c r="R37" s="87"/>
      <c r="S37" s="36"/>
      <c r="T37" s="37"/>
      <c r="U37" s="7"/>
      <c r="V37" s="36"/>
      <c r="W37" s="90"/>
      <c r="X37" s="159"/>
    </row>
    <row r="38" spans="1:24" ht="12.75">
      <c r="A38" s="41" t="s">
        <v>50</v>
      </c>
      <c r="B38" s="53"/>
      <c r="C38" s="3"/>
      <c r="D38" s="53"/>
      <c r="E38" s="142" t="s">
        <v>177</v>
      </c>
      <c r="F38" s="46"/>
      <c r="G38" s="22">
        <f>IF(E38="",0,ROUNDDOWN((POWER((Konst!$C$30-($E38*Konst!$E$30)),Konst!$D$30))*Konst!$B$30,0))</f>
        <v>541</v>
      </c>
      <c r="H38" s="142" t="s">
        <v>93</v>
      </c>
      <c r="I38" s="22">
        <f>IF(H38="",0,ROUNDDOWN((POWER((($H38*100)-Konst!$C$32),Konst!$D$32))*Konst!$B$32,0))</f>
        <v>512</v>
      </c>
      <c r="J38" s="142" t="s">
        <v>196</v>
      </c>
      <c r="K38" s="45"/>
      <c r="L38" s="22">
        <f>IF(J38="",0,ROUNDDOWN((POWER((($J38*100)-Konst!$C$33),Konst!$D$33))*Konst!$B$33,0))</f>
        <v>421</v>
      </c>
      <c r="M38" s="142" t="s">
        <v>178</v>
      </c>
      <c r="N38" s="22">
        <f>IF(M38="",0,ROUNDDOWN((POWER(($M38-Konst!$C$35),Konst!$D$35))*Konst!$B$35,0))</f>
        <v>326</v>
      </c>
      <c r="O38" s="22"/>
      <c r="P38" s="145">
        <f t="shared" si="2"/>
        <v>1800</v>
      </c>
      <c r="Q38" s="36"/>
      <c r="R38" s="87"/>
      <c r="S38" s="36"/>
      <c r="T38" s="158"/>
      <c r="U38" s="158"/>
      <c r="V38" s="36"/>
      <c r="W38" s="158"/>
      <c r="X38" s="158"/>
    </row>
    <row r="39" spans="1:24" ht="12.75">
      <c r="A39" s="41" t="s">
        <v>51</v>
      </c>
      <c r="B39" s="62"/>
      <c r="C39" s="21"/>
      <c r="D39" s="62"/>
      <c r="E39" s="142" t="s">
        <v>177</v>
      </c>
      <c r="F39" s="46"/>
      <c r="G39" s="22">
        <f>IF(E39="",0,ROUNDDOWN((POWER((Konst!$C$30-($E39*Konst!$E$30)),Konst!$D$30))*Konst!$B$30,0))</f>
        <v>541</v>
      </c>
      <c r="H39" s="142" t="s">
        <v>93</v>
      </c>
      <c r="I39" s="22">
        <f>IF(H39="",0,ROUNDDOWN((POWER((($H39*100)-Konst!$C$32),Konst!$D$32))*Konst!$B$32,0))</f>
        <v>512</v>
      </c>
      <c r="J39" s="142" t="s">
        <v>196</v>
      </c>
      <c r="K39" s="45"/>
      <c r="L39" s="22">
        <f>IF(J39="",0,ROUNDDOWN((POWER((($J39*100)-Konst!$C$33),Konst!$D$33))*Konst!$B$33,0))</f>
        <v>421</v>
      </c>
      <c r="M39" s="142" t="s">
        <v>178</v>
      </c>
      <c r="N39" s="22">
        <f>IF(M39="",0,ROUNDDOWN((POWER(($M39-Konst!$C$35),Konst!$D$35))*Konst!$B$35,0))</f>
        <v>326</v>
      </c>
      <c r="O39" s="22"/>
      <c r="P39" s="145">
        <f t="shared" si="2"/>
        <v>1800</v>
      </c>
      <c r="Q39" s="36"/>
      <c r="R39" s="87"/>
      <c r="S39" s="36"/>
      <c r="T39" s="158"/>
      <c r="U39" s="158"/>
      <c r="V39" s="36"/>
      <c r="W39" s="158"/>
      <c r="X39" s="158"/>
    </row>
    <row r="40" spans="1:24" ht="12.75">
      <c r="A40" s="41" t="s">
        <v>52</v>
      </c>
      <c r="B40" s="53"/>
      <c r="C40" s="3"/>
      <c r="D40" s="53"/>
      <c r="E40" s="142" t="s">
        <v>177</v>
      </c>
      <c r="F40" s="46"/>
      <c r="G40" s="22">
        <f>IF(E40="",0,ROUNDDOWN((POWER((Konst!$C$30-($E40*Konst!$E$30)),Konst!$D$30))*Konst!$B$30,0))</f>
        <v>541</v>
      </c>
      <c r="H40" s="142" t="s">
        <v>93</v>
      </c>
      <c r="I40" s="22">
        <f>IF(H40="",0,ROUNDDOWN((POWER((($H40*100)-Konst!$C$32),Konst!$D$32))*Konst!$B$32,0))</f>
        <v>512</v>
      </c>
      <c r="J40" s="142" t="s">
        <v>196</v>
      </c>
      <c r="K40" s="45"/>
      <c r="L40" s="22">
        <f>IF(J40="",0,ROUNDDOWN((POWER((($J40*100)-Konst!$C$33),Konst!$D$33))*Konst!$B$33,0))</f>
        <v>421</v>
      </c>
      <c r="M40" s="142" t="s">
        <v>178</v>
      </c>
      <c r="N40" s="22">
        <f>IF(M40="",0,ROUNDDOWN((POWER(($M40-Konst!$C$35),Konst!$D$35))*Konst!$B$35,0))</f>
        <v>326</v>
      </c>
      <c r="O40" s="22"/>
      <c r="P40" s="145">
        <f t="shared" si="2"/>
        <v>1800</v>
      </c>
      <c r="Q40" s="36"/>
      <c r="R40" s="87"/>
      <c r="T40" s="151"/>
      <c r="U40" s="151"/>
      <c r="W40" s="151"/>
      <c r="X40" s="151"/>
    </row>
    <row r="41" spans="1:24" ht="12.75">
      <c r="A41" s="41" t="s">
        <v>53</v>
      </c>
      <c r="B41" s="53"/>
      <c r="C41" s="3"/>
      <c r="D41" s="53"/>
      <c r="E41" s="142" t="s">
        <v>177</v>
      </c>
      <c r="F41" s="46"/>
      <c r="G41" s="22">
        <f>IF(E41="",0,ROUNDDOWN((POWER((Konst!$C$30-($E41*Konst!$E$30)),Konst!$D$30))*Konst!$B$30,0))</f>
        <v>541</v>
      </c>
      <c r="H41" s="142" t="s">
        <v>93</v>
      </c>
      <c r="I41" s="22">
        <f>IF(H41="",0,ROUNDDOWN((POWER((($H41*100)-Konst!$C$32),Konst!$D$32))*Konst!$B$32,0))</f>
        <v>512</v>
      </c>
      <c r="J41" s="142" t="s">
        <v>196</v>
      </c>
      <c r="K41" s="45"/>
      <c r="L41" s="22">
        <f>IF(J41="",0,ROUNDDOWN((POWER((($J41*100)-Konst!$C$33),Konst!$D$33))*Konst!$B$33,0))</f>
        <v>421</v>
      </c>
      <c r="M41" s="142" t="s">
        <v>178</v>
      </c>
      <c r="N41" s="22">
        <f>IF(M41="",0,ROUNDDOWN((POWER(($M41-Konst!$C$35),Konst!$D$35))*Konst!$B$35,0))</f>
        <v>326</v>
      </c>
      <c r="O41" s="22"/>
      <c r="P41" s="145">
        <f t="shared" si="2"/>
        <v>1800</v>
      </c>
      <c r="Q41" s="36"/>
      <c r="R41" s="87"/>
      <c r="T41" s="151"/>
      <c r="U41" s="151"/>
      <c r="W41" s="151"/>
      <c r="X41" s="151"/>
    </row>
    <row r="42" spans="1:24" ht="12.75">
      <c r="A42" s="41" t="s">
        <v>54</v>
      </c>
      <c r="B42" s="53"/>
      <c r="C42" s="3"/>
      <c r="D42" s="53"/>
      <c r="E42" s="142" t="s">
        <v>177</v>
      </c>
      <c r="F42" s="46"/>
      <c r="G42" s="22">
        <f>IF(E42="",0,ROUNDDOWN((POWER((Konst!$C$30-($E42*Konst!$E$30)),Konst!$D$30))*Konst!$B$30,0))</f>
        <v>541</v>
      </c>
      <c r="H42" s="142" t="s">
        <v>93</v>
      </c>
      <c r="I42" s="22">
        <f>IF(H42="",0,ROUNDDOWN((POWER((($H42*100)-Konst!$C$32),Konst!$D$32))*Konst!$B$32,0))</f>
        <v>512</v>
      </c>
      <c r="J42" s="142" t="s">
        <v>196</v>
      </c>
      <c r="K42" s="45"/>
      <c r="L42" s="22">
        <f>IF(J42="",0,ROUNDDOWN((POWER((($J42*100)-Konst!$C$33),Konst!$D$33))*Konst!$B$33,0))</f>
        <v>421</v>
      </c>
      <c r="M42" s="142" t="s">
        <v>178</v>
      </c>
      <c r="N42" s="22">
        <f>IF(M42="",0,ROUNDDOWN((POWER(($M42-Konst!$C$35),Konst!$D$35))*Konst!$B$35,0))</f>
        <v>326</v>
      </c>
      <c r="O42" s="22"/>
      <c r="P42" s="145">
        <f t="shared" si="2"/>
        <v>1800</v>
      </c>
      <c r="Q42" s="36"/>
      <c r="R42" s="87"/>
      <c r="T42" s="151"/>
      <c r="U42" s="151"/>
      <c r="W42" s="151"/>
      <c r="X42" s="151"/>
    </row>
    <row r="43" spans="1:24" ht="12.75">
      <c r="A43" s="41" t="s">
        <v>55</v>
      </c>
      <c r="B43" s="53"/>
      <c r="C43" s="3"/>
      <c r="D43" s="53"/>
      <c r="E43" s="142" t="s">
        <v>177</v>
      </c>
      <c r="F43" s="46"/>
      <c r="G43" s="22">
        <f>IF(E43="",0,ROUNDDOWN((POWER((Konst!$C$30-($E43*Konst!$E$30)),Konst!$D$30))*Konst!$B$30,0))</f>
        <v>541</v>
      </c>
      <c r="H43" s="142" t="s">
        <v>93</v>
      </c>
      <c r="I43" s="22">
        <f>IF(H43="",0,ROUNDDOWN((POWER((($H43*100)-Konst!$C$32),Konst!$D$32))*Konst!$B$32,0))</f>
        <v>512</v>
      </c>
      <c r="J43" s="142" t="s">
        <v>196</v>
      </c>
      <c r="K43" s="45"/>
      <c r="L43" s="22">
        <f>IF(J43="",0,ROUNDDOWN((POWER((($J43*100)-Konst!$C$33),Konst!$D$33))*Konst!$B$33,0))</f>
        <v>421</v>
      </c>
      <c r="M43" s="142" t="s">
        <v>178</v>
      </c>
      <c r="N43" s="22">
        <f>IF(M43="",0,ROUNDDOWN((POWER(($M43-Konst!$C$35),Konst!$D$35))*Konst!$B$35,0))</f>
        <v>326</v>
      </c>
      <c r="O43" s="22"/>
      <c r="P43" s="145">
        <f t="shared" si="2"/>
        <v>1800</v>
      </c>
      <c r="Q43" s="36"/>
      <c r="R43" s="87"/>
      <c r="T43" s="151"/>
      <c r="U43" s="151"/>
      <c r="W43" s="151"/>
      <c r="X43" s="153"/>
    </row>
    <row r="44" spans="1:24" ht="12.75">
      <c r="A44" s="41" t="s">
        <v>56</v>
      </c>
      <c r="B44" s="53"/>
      <c r="C44" s="3"/>
      <c r="D44" s="53"/>
      <c r="E44" s="142" t="s">
        <v>177</v>
      </c>
      <c r="F44" s="46"/>
      <c r="G44" s="22">
        <f>IF(E44="",0,ROUNDDOWN((POWER((Konst!$C$30-($E44*Konst!$E$30)),Konst!$D$30))*Konst!$B$30,0))</f>
        <v>541</v>
      </c>
      <c r="H44" s="142" t="s">
        <v>93</v>
      </c>
      <c r="I44" s="22">
        <f>IF(H44="",0,ROUNDDOWN((POWER((($H44*100)-Konst!$C$32),Konst!$D$32))*Konst!$B$32,0))</f>
        <v>512</v>
      </c>
      <c r="J44" s="142" t="s">
        <v>196</v>
      </c>
      <c r="K44" s="45"/>
      <c r="L44" s="22">
        <f>IF(J44="",0,ROUNDDOWN((POWER((($J44*100)-Konst!$C$33),Konst!$D$33))*Konst!$B$33,0))</f>
        <v>421</v>
      </c>
      <c r="M44" s="142" t="s">
        <v>178</v>
      </c>
      <c r="N44" s="22">
        <f>IF(M44="",0,ROUNDDOWN((POWER(($M44-Konst!$C$35),Konst!$D$35))*Konst!$B$35,0))</f>
        <v>326</v>
      </c>
      <c r="O44" s="22"/>
      <c r="P44" s="145">
        <f t="shared" si="2"/>
        <v>1800</v>
      </c>
      <c r="Q44" s="36"/>
      <c r="R44" s="87"/>
      <c r="T44" s="151"/>
      <c r="U44" s="151"/>
      <c r="W44" s="151"/>
      <c r="X44" s="151"/>
    </row>
    <row r="45" spans="1:24" ht="12.75">
      <c r="A45" s="28"/>
      <c r="C45" s="2"/>
      <c r="D45" s="27"/>
      <c r="F45" s="63"/>
      <c r="I45" s="51"/>
      <c r="J45" s="23"/>
      <c r="K45" s="2"/>
      <c r="L45" s="23"/>
      <c r="M45" s="2"/>
      <c r="P45" s="49"/>
      <c r="T45" s="151"/>
      <c r="U45" s="151"/>
      <c r="W45" s="151"/>
      <c r="X45" s="151"/>
    </row>
    <row r="46" spans="1:24" ht="12.75">
      <c r="A46" s="28"/>
      <c r="C46" s="2"/>
      <c r="D46" s="27"/>
      <c r="F46" s="47"/>
      <c r="I46" s="51"/>
      <c r="J46" s="23"/>
      <c r="K46" s="2"/>
      <c r="L46" s="23"/>
      <c r="M46" s="2"/>
      <c r="P46" s="49"/>
      <c r="T46" s="151"/>
      <c r="U46" s="151"/>
      <c r="W46" s="151"/>
      <c r="X46" s="151"/>
    </row>
    <row r="47" spans="1:24" ht="12.75">
      <c r="A47" s="28"/>
      <c r="C47" s="2"/>
      <c r="D47" s="27"/>
      <c r="F47" s="47"/>
      <c r="I47" s="51"/>
      <c r="J47" s="23"/>
      <c r="K47" s="2"/>
      <c r="L47" s="23"/>
      <c r="M47" s="2"/>
      <c r="P47" s="49"/>
      <c r="T47" s="151"/>
      <c r="U47" s="151"/>
      <c r="W47" s="151"/>
      <c r="X47" s="151"/>
    </row>
    <row r="48" spans="1:24" ht="12.75">
      <c r="A48" s="28"/>
      <c r="C48" s="2"/>
      <c r="D48" s="27"/>
      <c r="F48" s="47"/>
      <c r="I48" s="51"/>
      <c r="J48" s="23"/>
      <c r="K48" s="2"/>
      <c r="L48" s="23"/>
      <c r="M48" s="2"/>
      <c r="P48" s="49"/>
      <c r="T48" s="151"/>
      <c r="U48" s="151"/>
      <c r="W48" s="151"/>
      <c r="X48" s="153"/>
    </row>
    <row r="49" spans="1:24" ht="12.75">
      <c r="A49" s="8"/>
      <c r="B49" s="9" t="s">
        <v>194</v>
      </c>
      <c r="C49" s="10"/>
      <c r="D49" s="24"/>
      <c r="E49" s="31"/>
      <c r="F49" s="47"/>
      <c r="G49" s="12"/>
      <c r="H49" s="29"/>
      <c r="I49" s="52"/>
      <c r="J49" s="12"/>
      <c r="K49" s="11"/>
      <c r="L49" s="12"/>
      <c r="M49" s="11"/>
      <c r="N49" s="12"/>
      <c r="O49" s="11"/>
      <c r="P49" s="47"/>
      <c r="Q49" s="12"/>
      <c r="R49" s="11"/>
      <c r="T49" s="151"/>
      <c r="U49" s="151"/>
      <c r="W49" s="151"/>
      <c r="X49" s="151"/>
    </row>
    <row r="50" spans="1:24" s="28" customFormat="1" ht="12.75">
      <c r="A50" s="14"/>
      <c r="B50" s="3"/>
      <c r="C50" s="3"/>
      <c r="D50" s="132"/>
      <c r="E50" s="14" t="s">
        <v>127</v>
      </c>
      <c r="F50" s="48"/>
      <c r="G50" s="17"/>
      <c r="H50" s="14" t="s">
        <v>11</v>
      </c>
      <c r="I50" s="50"/>
      <c r="J50" s="17"/>
      <c r="K50" s="15" t="s">
        <v>5</v>
      </c>
      <c r="L50" s="17"/>
      <c r="M50" s="15" t="s">
        <v>18</v>
      </c>
      <c r="N50" s="17"/>
      <c r="O50" s="17"/>
      <c r="P50" s="18" t="s">
        <v>26</v>
      </c>
      <c r="Q50" s="138"/>
      <c r="R50" s="71"/>
      <c r="S50" s="23"/>
      <c r="T50" s="151"/>
      <c r="U50" s="151"/>
      <c r="V50" s="23"/>
      <c r="W50" s="151"/>
      <c r="X50" s="151"/>
    </row>
    <row r="51" spans="1:24" ht="12.75">
      <c r="A51" s="41" t="s">
        <v>37</v>
      </c>
      <c r="B51" s="62"/>
      <c r="C51" s="21"/>
      <c r="D51" s="62"/>
      <c r="E51" s="142" t="s">
        <v>177</v>
      </c>
      <c r="F51" s="46"/>
      <c r="G51" s="22">
        <f>IF(E51="",0,ROUNDDOWN((POWER((Konst!$C$30-($E51*Konst!$E$30)),Konst!$D$30))*Konst!$B$30,0))</f>
        <v>541</v>
      </c>
      <c r="H51" s="142" t="s">
        <v>197</v>
      </c>
      <c r="I51" s="45"/>
      <c r="J51" s="22">
        <f>IF(H51="",0,ROUNDDOWN((POWER((($H51*100)-Konst!$C$33),Konst!$D$33))*Konst!$B$33,0))</f>
        <v>362</v>
      </c>
      <c r="K51" s="162" t="s">
        <v>198</v>
      </c>
      <c r="L51" s="22">
        <f>IF(K51="",0,ROUNDDOWN((POWER((Konst!$C$28-($K51*Konst!$E$28)),Konst!$D$28))*Konst!$B$28,0))</f>
        <v>503</v>
      </c>
      <c r="M51" s="142" t="s">
        <v>199</v>
      </c>
      <c r="N51" s="22">
        <f>IF(L51="",0,ROUNDDOWN((POWER((Konst!$C$29-(VALUE(60*MID(M51,1,1))+VALUE(MID(M51,3,2))+VALUE(MID(M51,6,2)/100))),Konst!$D$29))*Konst!$B$29,0))</f>
        <v>528</v>
      </c>
      <c r="O51" s="22"/>
      <c r="P51" s="145">
        <f aca="true" t="shared" si="3" ref="P51:P70">SUM(G51,J51,L51,N51)</f>
        <v>1934</v>
      </c>
      <c r="Q51" s="36"/>
      <c r="R51" s="87"/>
      <c r="S51" s="151"/>
      <c r="T51" s="151"/>
      <c r="U51" s="151"/>
      <c r="V51" s="151"/>
      <c r="W51" s="151"/>
      <c r="X51" s="151"/>
    </row>
    <row r="52" spans="1:24" ht="12.75">
      <c r="A52" s="41" t="s">
        <v>38</v>
      </c>
      <c r="B52" s="53"/>
      <c r="C52" s="3"/>
      <c r="D52" s="53"/>
      <c r="E52" s="142" t="s">
        <v>177</v>
      </c>
      <c r="F52" s="46"/>
      <c r="G52" s="22">
        <f>IF(E52="",0,ROUNDDOWN((POWER((Konst!$C$30-($E52*Konst!$E$30)),Konst!$D$30))*Konst!$B$30,0))</f>
        <v>541</v>
      </c>
      <c r="H52" s="142" t="s">
        <v>197</v>
      </c>
      <c r="I52" s="45"/>
      <c r="J52" s="22">
        <f>IF(H52="",0,ROUNDDOWN((POWER((($H52*100)-Konst!$C$33),Konst!$D$33))*Konst!$B$33,0))</f>
        <v>362</v>
      </c>
      <c r="K52" s="162" t="s">
        <v>198</v>
      </c>
      <c r="L52" s="22">
        <f>IF(K52="",0,ROUNDDOWN((POWER((Konst!$C$28-($K52*Konst!$E$28)),Konst!$D$28))*Konst!$B$28,0))</f>
        <v>503</v>
      </c>
      <c r="M52" s="142" t="s">
        <v>199</v>
      </c>
      <c r="N52" s="22">
        <f>IF(L52="",0,ROUNDDOWN((POWER((Konst!$C$29-(VALUE(60*MID(M52,1,1))+VALUE(MID(M52,3,2))+VALUE(MID(M52,6,2)/100))),Konst!$D$29))*Konst!$B$29,0))</f>
        <v>528</v>
      </c>
      <c r="O52" s="22"/>
      <c r="P52" s="145">
        <f t="shared" si="3"/>
        <v>1934</v>
      </c>
      <c r="Q52" s="36"/>
      <c r="R52" s="87"/>
      <c r="S52" s="151"/>
      <c r="T52" s="151"/>
      <c r="U52" s="151"/>
      <c r="V52" s="151"/>
      <c r="W52" s="151"/>
      <c r="X52" s="151"/>
    </row>
    <row r="53" spans="1:24" ht="12.75">
      <c r="A53" s="41" t="s">
        <v>39</v>
      </c>
      <c r="B53" s="62"/>
      <c r="C53" s="21"/>
      <c r="D53" s="62"/>
      <c r="E53" s="142" t="s">
        <v>177</v>
      </c>
      <c r="F53" s="46"/>
      <c r="G53" s="22">
        <f>IF(E53="",0,ROUNDDOWN((POWER((Konst!$C$30-($E53*Konst!$E$30)),Konst!$D$30))*Konst!$B$30,0))</f>
        <v>541</v>
      </c>
      <c r="H53" s="142" t="s">
        <v>197</v>
      </c>
      <c r="I53" s="45"/>
      <c r="J53" s="22">
        <f>IF(H53="",0,ROUNDDOWN((POWER((($H53*100)-Konst!$C$33),Konst!$D$33))*Konst!$B$33,0))</f>
        <v>362</v>
      </c>
      <c r="K53" s="162" t="s">
        <v>198</v>
      </c>
      <c r="L53" s="22">
        <f>IF(K53="",0,ROUNDDOWN((POWER((Konst!$C$28-($K53*Konst!$E$28)),Konst!$D$28))*Konst!$B$28,0))</f>
        <v>503</v>
      </c>
      <c r="M53" s="142" t="s">
        <v>199</v>
      </c>
      <c r="N53" s="22">
        <f>IF(L53="",0,ROUNDDOWN((POWER((Konst!$C$29-(VALUE(60*MID(M53,1,1))+VALUE(MID(M53,3,2))+VALUE(MID(M53,6,2)/100))),Konst!$D$29))*Konst!$B$29,0))</f>
        <v>528</v>
      </c>
      <c r="O53" s="22"/>
      <c r="P53" s="145">
        <f t="shared" si="3"/>
        <v>1934</v>
      </c>
      <c r="Q53" s="36"/>
      <c r="R53" s="87"/>
      <c r="T53" s="151"/>
      <c r="U53" s="151"/>
      <c r="W53" s="151"/>
      <c r="X53" s="151"/>
    </row>
    <row r="54" spans="1:24" ht="12.75">
      <c r="A54" s="41" t="s">
        <v>40</v>
      </c>
      <c r="B54" s="53"/>
      <c r="C54" s="3"/>
      <c r="D54" s="53"/>
      <c r="E54" s="142" t="s">
        <v>177</v>
      </c>
      <c r="F54" s="46"/>
      <c r="G54" s="22">
        <f>IF(E54="",0,ROUNDDOWN((POWER((Konst!$C$30-($E54*Konst!$E$30)),Konst!$D$30))*Konst!$B$30,0))</f>
        <v>541</v>
      </c>
      <c r="H54" s="142" t="s">
        <v>197</v>
      </c>
      <c r="I54" s="45"/>
      <c r="J54" s="22">
        <f>IF(H54="",0,ROUNDDOWN((POWER((($H54*100)-Konst!$C$33),Konst!$D$33))*Konst!$B$33,0))</f>
        <v>362</v>
      </c>
      <c r="K54" s="162" t="s">
        <v>198</v>
      </c>
      <c r="L54" s="22">
        <f>IF(K54="",0,ROUNDDOWN((POWER((Konst!$C$28-($K54*Konst!$E$28)),Konst!$D$28))*Konst!$B$28,0))</f>
        <v>503</v>
      </c>
      <c r="M54" s="142" t="s">
        <v>199</v>
      </c>
      <c r="N54" s="22">
        <f>IF(L54="",0,ROUNDDOWN((POWER((Konst!$C$29-(VALUE(60*MID(M54,1,1))+VALUE(MID(M54,3,2))+VALUE(MID(M54,6,2)/100))),Konst!$D$29))*Konst!$B$29,0))</f>
        <v>528</v>
      </c>
      <c r="O54" s="22"/>
      <c r="P54" s="145">
        <f t="shared" si="3"/>
        <v>1934</v>
      </c>
      <c r="Q54" s="36"/>
      <c r="R54" s="87"/>
      <c r="T54" s="151"/>
      <c r="U54" s="151"/>
      <c r="W54" s="151"/>
      <c r="X54" s="151"/>
    </row>
    <row r="55" spans="1:24" ht="12.75">
      <c r="A55" s="41" t="s">
        <v>41</v>
      </c>
      <c r="B55" s="53"/>
      <c r="C55" s="3"/>
      <c r="D55" s="53"/>
      <c r="E55" s="142" t="s">
        <v>177</v>
      </c>
      <c r="F55" s="46"/>
      <c r="G55" s="22">
        <f>IF(E55="",0,ROUNDDOWN((POWER((Konst!$C$30-($E55*Konst!$E$30)),Konst!$D$30))*Konst!$B$30,0))</f>
        <v>541</v>
      </c>
      <c r="H55" s="142" t="s">
        <v>197</v>
      </c>
      <c r="I55" s="45"/>
      <c r="J55" s="22">
        <f>IF(H55="",0,ROUNDDOWN((POWER((($H55*100)-Konst!$C$33),Konst!$D$33))*Konst!$B$33,0))</f>
        <v>362</v>
      </c>
      <c r="K55" s="162" t="s">
        <v>198</v>
      </c>
      <c r="L55" s="22">
        <f>IF(K55="",0,ROUNDDOWN((POWER((Konst!$C$28-($K55*Konst!$E$28)),Konst!$D$28))*Konst!$B$28,0))</f>
        <v>503</v>
      </c>
      <c r="M55" s="142" t="s">
        <v>199</v>
      </c>
      <c r="N55" s="22">
        <f>IF(L55="",0,ROUNDDOWN((POWER((Konst!$C$29-(VALUE(60*MID(M55,1,1))+VALUE(MID(M55,3,2))+VALUE(MID(M55,6,2)/100))),Konst!$D$29))*Konst!$B$29,0))</f>
        <v>528</v>
      </c>
      <c r="O55" s="22"/>
      <c r="P55" s="145">
        <f t="shared" si="3"/>
        <v>1934</v>
      </c>
      <c r="Q55" s="36"/>
      <c r="R55" s="87"/>
      <c r="T55" s="151"/>
      <c r="U55" s="151"/>
      <c r="W55" s="151"/>
      <c r="X55" s="151"/>
    </row>
    <row r="56" spans="1:24" ht="12.75">
      <c r="A56" s="41" t="s">
        <v>42</v>
      </c>
      <c r="B56" s="53"/>
      <c r="C56" s="3"/>
      <c r="D56" s="53"/>
      <c r="E56" s="142" t="s">
        <v>177</v>
      </c>
      <c r="F56" s="46"/>
      <c r="G56" s="22">
        <f>IF(E56="",0,ROUNDDOWN((POWER((Konst!$C$30-($E56*Konst!$E$30)),Konst!$D$30))*Konst!$B$30,0))</f>
        <v>541</v>
      </c>
      <c r="H56" s="142" t="s">
        <v>197</v>
      </c>
      <c r="I56" s="45"/>
      <c r="J56" s="22">
        <f>IF(H56="",0,ROUNDDOWN((POWER((($H56*100)-Konst!$C$33),Konst!$D$33))*Konst!$B$33,0))</f>
        <v>362</v>
      </c>
      <c r="K56" s="162" t="s">
        <v>198</v>
      </c>
      <c r="L56" s="22">
        <f>IF(K56="",0,ROUNDDOWN((POWER((Konst!$C$28-($K56*Konst!$E$28)),Konst!$D$28))*Konst!$B$28,0))</f>
        <v>503</v>
      </c>
      <c r="M56" s="142" t="s">
        <v>199</v>
      </c>
      <c r="N56" s="22">
        <f>IF(L56="",0,ROUNDDOWN((POWER((Konst!$C$29-(VALUE(60*MID(M56,1,1))+VALUE(MID(M56,3,2))+VALUE(MID(M56,6,2)/100))),Konst!$D$29))*Konst!$B$29,0))</f>
        <v>528</v>
      </c>
      <c r="O56" s="22"/>
      <c r="P56" s="145">
        <f t="shared" si="3"/>
        <v>1934</v>
      </c>
      <c r="Q56" s="36"/>
      <c r="R56" s="87"/>
      <c r="S56" s="151"/>
      <c r="T56" s="151"/>
      <c r="U56" s="151"/>
      <c r="V56" s="151"/>
      <c r="W56" s="151"/>
      <c r="X56" s="151"/>
    </row>
    <row r="57" spans="1:24" ht="12.75">
      <c r="A57" s="41" t="s">
        <v>43</v>
      </c>
      <c r="B57" s="53"/>
      <c r="C57" s="3"/>
      <c r="D57" s="53"/>
      <c r="E57" s="142" t="s">
        <v>177</v>
      </c>
      <c r="F57" s="46"/>
      <c r="G57" s="22">
        <f>IF(E57="",0,ROUNDDOWN((POWER((Konst!$C$30-($E57*Konst!$E$30)),Konst!$D$30))*Konst!$B$30,0))</f>
        <v>541</v>
      </c>
      <c r="H57" s="142" t="s">
        <v>197</v>
      </c>
      <c r="I57" s="45"/>
      <c r="J57" s="22">
        <f>IF(H57="",0,ROUNDDOWN((POWER((($H57*100)-Konst!$C$33),Konst!$D$33))*Konst!$B$33,0))</f>
        <v>362</v>
      </c>
      <c r="K57" s="162" t="s">
        <v>198</v>
      </c>
      <c r="L57" s="22">
        <f>IF(K57="",0,ROUNDDOWN((POWER((Konst!$C$28-($K57*Konst!$E$28)),Konst!$D$28))*Konst!$B$28,0))</f>
        <v>503</v>
      </c>
      <c r="M57" s="142" t="s">
        <v>199</v>
      </c>
      <c r="N57" s="22">
        <f>IF(L57="",0,ROUNDDOWN((POWER((Konst!$C$29-(VALUE(60*MID(M57,1,1))+VALUE(MID(M57,3,2))+VALUE(MID(M57,6,2)/100))),Konst!$D$29))*Konst!$B$29,0))</f>
        <v>528</v>
      </c>
      <c r="O57" s="22"/>
      <c r="P57" s="145">
        <f t="shared" si="3"/>
        <v>1934</v>
      </c>
      <c r="Q57" s="36"/>
      <c r="R57" s="87"/>
      <c r="S57" s="151"/>
      <c r="T57" s="151"/>
      <c r="U57" s="151"/>
      <c r="V57" s="151"/>
      <c r="W57" s="151"/>
      <c r="X57" s="151"/>
    </row>
    <row r="58" spans="1:24" ht="12.75">
      <c r="A58" s="41" t="s">
        <v>44</v>
      </c>
      <c r="B58" s="53"/>
      <c r="C58" s="3"/>
      <c r="D58" s="53"/>
      <c r="E58" s="142" t="s">
        <v>177</v>
      </c>
      <c r="F58" s="46"/>
      <c r="G58" s="22">
        <f>IF(E58="",0,ROUNDDOWN((POWER((Konst!$C$30-($E58*Konst!$E$30)),Konst!$D$30))*Konst!$B$30,0))</f>
        <v>541</v>
      </c>
      <c r="H58" s="142" t="s">
        <v>197</v>
      </c>
      <c r="I58" s="45"/>
      <c r="J58" s="22">
        <f>IF(H58="",0,ROUNDDOWN((POWER((($H58*100)-Konst!$C$33),Konst!$D$33))*Konst!$B$33,0))</f>
        <v>362</v>
      </c>
      <c r="K58" s="162" t="s">
        <v>198</v>
      </c>
      <c r="L58" s="22">
        <f>IF(K58="",0,ROUNDDOWN((POWER((Konst!$C$28-($K58*Konst!$E$28)),Konst!$D$28))*Konst!$B$28,0))</f>
        <v>503</v>
      </c>
      <c r="M58" s="142" t="s">
        <v>199</v>
      </c>
      <c r="N58" s="22">
        <f>IF(L58="",0,ROUNDDOWN((POWER((Konst!$C$29-(VALUE(60*MID(M58,1,1))+VALUE(MID(M58,3,2))+VALUE(MID(M58,6,2)/100))),Konst!$D$29))*Konst!$B$29,0))</f>
        <v>528</v>
      </c>
      <c r="O58" s="22"/>
      <c r="P58" s="145">
        <f t="shared" si="3"/>
        <v>1934</v>
      </c>
      <c r="Q58" s="36"/>
      <c r="R58" s="87"/>
      <c r="T58" s="151"/>
      <c r="U58" s="151"/>
      <c r="W58" s="151"/>
      <c r="X58" s="153"/>
    </row>
    <row r="59" spans="1:24" ht="12.75">
      <c r="A59" s="41" t="s">
        <v>45</v>
      </c>
      <c r="B59" s="53"/>
      <c r="C59" s="3"/>
      <c r="D59" s="53"/>
      <c r="E59" s="142" t="s">
        <v>177</v>
      </c>
      <c r="F59" s="46"/>
      <c r="G59" s="22">
        <f>IF(E59="",0,ROUNDDOWN((POWER((Konst!$C$30-($E59*Konst!$E$30)),Konst!$D$30))*Konst!$B$30,0))</f>
        <v>541</v>
      </c>
      <c r="H59" s="142" t="s">
        <v>197</v>
      </c>
      <c r="I59" s="45"/>
      <c r="J59" s="22">
        <f>IF(H59="",0,ROUNDDOWN((POWER((($H59*100)-Konst!$C$33),Konst!$D$33))*Konst!$B$33,0))</f>
        <v>362</v>
      </c>
      <c r="K59" s="162" t="s">
        <v>198</v>
      </c>
      <c r="L59" s="22">
        <f>IF(K59="",0,ROUNDDOWN((POWER((Konst!$C$28-($K59*Konst!$E$28)),Konst!$D$28))*Konst!$B$28,0))</f>
        <v>503</v>
      </c>
      <c r="M59" s="142" t="s">
        <v>199</v>
      </c>
      <c r="N59" s="22">
        <f>IF(L59="",0,ROUNDDOWN((POWER((Konst!$C$29-(VALUE(60*MID(M59,1,1))+VALUE(MID(M59,3,2))+VALUE(MID(M59,6,2)/100))),Konst!$D$29))*Konst!$B$29,0))</f>
        <v>528</v>
      </c>
      <c r="O59" s="22"/>
      <c r="P59" s="145">
        <f t="shared" si="3"/>
        <v>1934</v>
      </c>
      <c r="Q59" s="36"/>
      <c r="R59" s="87"/>
      <c r="T59" s="151"/>
      <c r="U59" s="151"/>
      <c r="W59" s="151"/>
      <c r="X59" s="153"/>
    </row>
    <row r="60" spans="1:24" s="28" customFormat="1" ht="12.75">
      <c r="A60" s="41" t="s">
        <v>46</v>
      </c>
      <c r="B60" s="131"/>
      <c r="C60" s="60"/>
      <c r="D60" s="26"/>
      <c r="E60" s="142" t="s">
        <v>177</v>
      </c>
      <c r="F60" s="46"/>
      <c r="G60" s="22">
        <f>IF(E60="",0,ROUNDDOWN((POWER((Konst!$C$30-($E60*Konst!$E$30)),Konst!$D$30))*Konst!$B$30,0))</f>
        <v>541</v>
      </c>
      <c r="H60" s="142" t="s">
        <v>197</v>
      </c>
      <c r="I60" s="45"/>
      <c r="J60" s="22">
        <f>IF(H60="",0,ROUNDDOWN((POWER((($H60*100)-Konst!$C$33),Konst!$D$33))*Konst!$B$33,0))</f>
        <v>362</v>
      </c>
      <c r="K60" s="162" t="s">
        <v>198</v>
      </c>
      <c r="L60" s="22">
        <f>IF(K60="",0,ROUNDDOWN((POWER((Konst!$C$28-($K60*Konst!$E$28)),Konst!$D$28))*Konst!$B$28,0))</f>
        <v>503</v>
      </c>
      <c r="M60" s="142" t="s">
        <v>199</v>
      </c>
      <c r="N60" s="22">
        <f>IF(L60="",0,ROUNDDOWN((POWER((Konst!$C$29-(VALUE(60*MID(M60,1,1))+VALUE(MID(M60,3,2))+VALUE(MID(M60,6,2)/100))),Konst!$D$29))*Konst!$B$29,0))</f>
        <v>528</v>
      </c>
      <c r="O60" s="22"/>
      <c r="P60" s="145">
        <f t="shared" si="3"/>
        <v>1934</v>
      </c>
      <c r="Q60" s="36"/>
      <c r="R60" s="87"/>
      <c r="S60" s="23"/>
      <c r="T60" s="151"/>
      <c r="U60" s="151"/>
      <c r="V60" s="23"/>
      <c r="W60" s="151"/>
      <c r="X60" s="151"/>
    </row>
    <row r="61" spans="1:24" ht="12.75">
      <c r="A61" s="41" t="s">
        <v>47</v>
      </c>
      <c r="B61" s="62"/>
      <c r="C61" s="21"/>
      <c r="D61" s="62"/>
      <c r="E61" s="142" t="s">
        <v>177</v>
      </c>
      <c r="F61" s="46"/>
      <c r="G61" s="22">
        <f>IF(E61="",0,ROUNDDOWN((POWER((Konst!$C$30-($E61*Konst!$E$30)),Konst!$D$30))*Konst!$B$30,0))</f>
        <v>541</v>
      </c>
      <c r="H61" s="142" t="s">
        <v>197</v>
      </c>
      <c r="I61" s="45"/>
      <c r="J61" s="22">
        <f>IF(H61="",0,ROUNDDOWN((POWER((($H61*100)-Konst!$C$33),Konst!$D$33))*Konst!$B$33,0))</f>
        <v>362</v>
      </c>
      <c r="K61" s="162" t="s">
        <v>198</v>
      </c>
      <c r="L61" s="22">
        <f>IF(K61="",0,ROUNDDOWN((POWER((Konst!$C$28-($K61*Konst!$E$28)),Konst!$D$28))*Konst!$B$28,0))</f>
        <v>503</v>
      </c>
      <c r="M61" s="142" t="s">
        <v>199</v>
      </c>
      <c r="N61" s="22">
        <f>IF(L61="",0,ROUNDDOWN((POWER((Konst!$C$29-(VALUE(60*MID(M61,1,1))+VALUE(MID(M61,3,2))+VALUE(MID(M61,6,2)/100))),Konst!$D$29))*Konst!$B$29,0))</f>
        <v>528</v>
      </c>
      <c r="O61" s="22"/>
      <c r="P61" s="145">
        <f t="shared" si="3"/>
        <v>1934</v>
      </c>
      <c r="Q61" s="36"/>
      <c r="R61" s="87"/>
      <c r="T61" s="151"/>
      <c r="U61" s="151"/>
      <c r="W61" s="151"/>
      <c r="X61" s="151"/>
    </row>
    <row r="62" spans="1:22" ht="12.75">
      <c r="A62" s="41" t="s">
        <v>48</v>
      </c>
      <c r="B62" s="119"/>
      <c r="C62" s="135"/>
      <c r="D62" s="120"/>
      <c r="E62" s="142" t="s">
        <v>177</v>
      </c>
      <c r="F62" s="46"/>
      <c r="G62" s="22">
        <f>IF(E62="",0,ROUNDDOWN((POWER((Konst!$C$30-($E62*Konst!$E$30)),Konst!$D$30))*Konst!$B$30,0))</f>
        <v>541</v>
      </c>
      <c r="H62" s="142" t="s">
        <v>197</v>
      </c>
      <c r="I62" s="45"/>
      <c r="J62" s="22">
        <f>IF(H62="",0,ROUNDDOWN((POWER((($H62*100)-Konst!$C$33),Konst!$D$33))*Konst!$B$33,0))</f>
        <v>362</v>
      </c>
      <c r="K62" s="162" t="s">
        <v>198</v>
      </c>
      <c r="L62" s="22">
        <f>IF(K62="",0,ROUNDDOWN((POWER((Konst!$C$28-($K62*Konst!$E$28)),Konst!$D$28))*Konst!$B$28,0))</f>
        <v>503</v>
      </c>
      <c r="M62" s="142" t="s">
        <v>199</v>
      </c>
      <c r="N62" s="22">
        <f>IF(L62="",0,ROUNDDOWN((POWER((Konst!$C$29-(VALUE(60*MID(M62,1,1))+VALUE(MID(M62,3,2))+VALUE(MID(M62,6,2)/100))),Konst!$D$29))*Konst!$B$29,0))</f>
        <v>528</v>
      </c>
      <c r="O62" s="22"/>
      <c r="P62" s="145">
        <f t="shared" si="3"/>
        <v>1934</v>
      </c>
      <c r="Q62" s="36"/>
      <c r="R62" s="87"/>
      <c r="S62" s="2"/>
      <c r="V62" s="2"/>
    </row>
    <row r="63" spans="1:22" ht="12.75">
      <c r="A63" s="41" t="s">
        <v>49</v>
      </c>
      <c r="B63" s="53"/>
      <c r="C63" s="3"/>
      <c r="D63" s="53"/>
      <c r="E63" s="142" t="s">
        <v>177</v>
      </c>
      <c r="F63" s="46"/>
      <c r="G63" s="22">
        <f>IF(E63="",0,ROUNDDOWN((POWER((Konst!$C$30-($E63*Konst!$E$30)),Konst!$D$30))*Konst!$B$30,0))</f>
        <v>541</v>
      </c>
      <c r="H63" s="142" t="s">
        <v>197</v>
      </c>
      <c r="I63" s="45"/>
      <c r="J63" s="22">
        <f>IF(H63="",0,ROUNDDOWN((POWER((($H63*100)-Konst!$C$33),Konst!$D$33))*Konst!$B$33,0))</f>
        <v>362</v>
      </c>
      <c r="K63" s="162" t="s">
        <v>198</v>
      </c>
      <c r="L63" s="22">
        <f>IF(K63="",0,ROUNDDOWN((POWER((Konst!$C$28-($K63*Konst!$E$28)),Konst!$D$28))*Konst!$B$28,0))</f>
        <v>503</v>
      </c>
      <c r="M63" s="142" t="s">
        <v>199</v>
      </c>
      <c r="N63" s="22">
        <f>IF(L63="",0,ROUNDDOWN((POWER((Konst!$C$29-(VALUE(60*MID(M63,1,1))+VALUE(MID(M63,3,2))+VALUE(MID(M63,6,2)/100))),Konst!$D$29))*Konst!$B$29,0))</f>
        <v>528</v>
      </c>
      <c r="O63" s="22"/>
      <c r="P63" s="145">
        <f t="shared" si="3"/>
        <v>1934</v>
      </c>
      <c r="Q63" s="36"/>
      <c r="R63" s="87"/>
      <c r="S63" s="2"/>
      <c r="V63" s="2"/>
    </row>
    <row r="64" spans="1:22" ht="12.75">
      <c r="A64" s="41" t="s">
        <v>50</v>
      </c>
      <c r="B64" s="53"/>
      <c r="C64" s="3"/>
      <c r="D64" s="53"/>
      <c r="E64" s="142" t="s">
        <v>177</v>
      </c>
      <c r="F64" s="46"/>
      <c r="G64" s="22">
        <f>IF(E64="",0,ROUNDDOWN((POWER((Konst!$C$30-($E64*Konst!$E$30)),Konst!$D$30))*Konst!$B$30,0))</f>
        <v>541</v>
      </c>
      <c r="H64" s="142" t="s">
        <v>197</v>
      </c>
      <c r="I64" s="45"/>
      <c r="J64" s="22">
        <f>IF(H64="",0,ROUNDDOWN((POWER((($H64*100)-Konst!$C$33),Konst!$D$33))*Konst!$B$33,0))</f>
        <v>362</v>
      </c>
      <c r="K64" s="162" t="s">
        <v>198</v>
      </c>
      <c r="L64" s="22">
        <f>IF(K64="",0,ROUNDDOWN((POWER((Konst!$C$28-($K64*Konst!$E$28)),Konst!$D$28))*Konst!$B$28,0))</f>
        <v>503</v>
      </c>
      <c r="M64" s="142" t="s">
        <v>199</v>
      </c>
      <c r="N64" s="22">
        <f>IF(L64="",0,ROUNDDOWN((POWER((Konst!$C$29-(VALUE(60*MID(M64,1,1))+VALUE(MID(M64,3,2))+VALUE(MID(M64,6,2)/100))),Konst!$D$29))*Konst!$B$29,0))</f>
        <v>528</v>
      </c>
      <c r="O64" s="22"/>
      <c r="P64" s="145">
        <f t="shared" si="3"/>
        <v>1934</v>
      </c>
      <c r="Q64" s="36"/>
      <c r="R64" s="87"/>
      <c r="S64" s="2"/>
      <c r="V64" s="2"/>
    </row>
    <row r="65" spans="1:22" ht="12.75">
      <c r="A65" s="41" t="s">
        <v>51</v>
      </c>
      <c r="B65" s="62"/>
      <c r="C65" s="21"/>
      <c r="D65" s="62"/>
      <c r="E65" s="142" t="s">
        <v>177</v>
      </c>
      <c r="F65" s="46"/>
      <c r="G65" s="22">
        <f>IF(E65="",0,ROUNDDOWN((POWER((Konst!$C$30-($E65*Konst!$E$30)),Konst!$D$30))*Konst!$B$30,0))</f>
        <v>541</v>
      </c>
      <c r="H65" s="142" t="s">
        <v>197</v>
      </c>
      <c r="I65" s="45"/>
      <c r="J65" s="22">
        <f>IF(H65="",0,ROUNDDOWN((POWER((($H65*100)-Konst!$C$33),Konst!$D$33))*Konst!$B$33,0))</f>
        <v>362</v>
      </c>
      <c r="K65" s="162" t="s">
        <v>198</v>
      </c>
      <c r="L65" s="22">
        <f>IF(K65="",0,ROUNDDOWN((POWER((Konst!$C$28-($K65*Konst!$E$28)),Konst!$D$28))*Konst!$B$28,0))</f>
        <v>503</v>
      </c>
      <c r="M65" s="142" t="s">
        <v>199</v>
      </c>
      <c r="N65" s="22">
        <f>IF(L65="",0,ROUNDDOWN((POWER((Konst!$C$29-(VALUE(60*MID(M65,1,1))+VALUE(MID(M65,3,2))+VALUE(MID(M65,6,2)/100))),Konst!$D$29))*Konst!$B$29,0))</f>
        <v>528</v>
      </c>
      <c r="O65" s="22"/>
      <c r="P65" s="145">
        <f t="shared" si="3"/>
        <v>1934</v>
      </c>
      <c r="Q65" s="36"/>
      <c r="R65" s="87"/>
      <c r="S65" s="2"/>
      <c r="V65" s="2"/>
    </row>
    <row r="66" spans="1:22" ht="12.75">
      <c r="A66" s="41" t="s">
        <v>52</v>
      </c>
      <c r="B66" s="53"/>
      <c r="C66" s="3"/>
      <c r="D66" s="53"/>
      <c r="E66" s="142" t="s">
        <v>177</v>
      </c>
      <c r="F66" s="46"/>
      <c r="G66" s="22">
        <f>IF(E66="",0,ROUNDDOWN((POWER((Konst!$C$30-($E66*Konst!$E$30)),Konst!$D$30))*Konst!$B$30,0))</f>
        <v>541</v>
      </c>
      <c r="H66" s="142" t="s">
        <v>197</v>
      </c>
      <c r="I66" s="45"/>
      <c r="J66" s="22">
        <f>IF(H66="",0,ROUNDDOWN((POWER((($H66*100)-Konst!$C$33),Konst!$D$33))*Konst!$B$33,0))</f>
        <v>362</v>
      </c>
      <c r="K66" s="162" t="s">
        <v>198</v>
      </c>
      <c r="L66" s="22">
        <f>IF(K66="",0,ROUNDDOWN((POWER((Konst!$C$28-($K66*Konst!$E$28)),Konst!$D$28))*Konst!$B$28,0))</f>
        <v>503</v>
      </c>
      <c r="M66" s="142" t="s">
        <v>199</v>
      </c>
      <c r="N66" s="22">
        <f>IF(L66="",0,ROUNDDOWN((POWER((Konst!$C$29-(VALUE(60*MID(M66,1,1))+VALUE(MID(M66,3,2))+VALUE(MID(M66,6,2)/100))),Konst!$D$29))*Konst!$B$29,0))</f>
        <v>528</v>
      </c>
      <c r="O66" s="22"/>
      <c r="P66" s="145">
        <f t="shared" si="3"/>
        <v>1934</v>
      </c>
      <c r="Q66" s="36"/>
      <c r="R66" s="87"/>
      <c r="S66" s="2"/>
      <c r="V66" s="2"/>
    </row>
    <row r="67" spans="1:22" ht="12.75">
      <c r="A67" s="41" t="s">
        <v>53</v>
      </c>
      <c r="B67" s="53"/>
      <c r="C67" s="3"/>
      <c r="D67" s="53"/>
      <c r="E67" s="142" t="s">
        <v>177</v>
      </c>
      <c r="F67" s="46"/>
      <c r="G67" s="22">
        <f>IF(E67="",0,ROUNDDOWN((POWER((Konst!$C$30-($E67*Konst!$E$30)),Konst!$D$30))*Konst!$B$30,0))</f>
        <v>541</v>
      </c>
      <c r="H67" s="142" t="s">
        <v>197</v>
      </c>
      <c r="I67" s="45"/>
      <c r="J67" s="22">
        <f>IF(H67="",0,ROUNDDOWN((POWER((($H67*100)-Konst!$C$33),Konst!$D$33))*Konst!$B$33,0))</f>
        <v>362</v>
      </c>
      <c r="K67" s="162" t="s">
        <v>198</v>
      </c>
      <c r="L67" s="22">
        <f>IF(K67="",0,ROUNDDOWN((POWER((Konst!$C$28-($K67*Konst!$E$28)),Konst!$D$28))*Konst!$B$28,0))</f>
        <v>503</v>
      </c>
      <c r="M67" s="142" t="s">
        <v>199</v>
      </c>
      <c r="N67" s="22">
        <f>IF(L67="",0,ROUNDDOWN((POWER((Konst!$C$29-(VALUE(60*MID(M67,1,1))+VALUE(MID(M67,3,2))+VALUE(MID(M67,6,2)/100))),Konst!$D$29))*Konst!$B$29,0))</f>
        <v>528</v>
      </c>
      <c r="O67" s="22"/>
      <c r="P67" s="145">
        <f t="shared" si="3"/>
        <v>1934</v>
      </c>
      <c r="Q67" s="36"/>
      <c r="R67" s="87"/>
      <c r="S67" s="2"/>
      <c r="V67" s="2"/>
    </row>
    <row r="68" spans="1:18" ht="12.75">
      <c r="A68" s="41" t="s">
        <v>54</v>
      </c>
      <c r="B68" s="53"/>
      <c r="C68" s="3"/>
      <c r="D68" s="53"/>
      <c r="E68" s="142" t="s">
        <v>177</v>
      </c>
      <c r="F68" s="46"/>
      <c r="G68" s="22">
        <f>IF(E68="",0,ROUNDDOWN((POWER((Konst!$C$30-($E68*Konst!$E$30)),Konst!$D$30))*Konst!$B$30,0))</f>
        <v>541</v>
      </c>
      <c r="H68" s="142" t="s">
        <v>197</v>
      </c>
      <c r="I68" s="45"/>
      <c r="J68" s="22">
        <f>IF(H68="",0,ROUNDDOWN((POWER((($H68*100)-Konst!$C$33),Konst!$D$33))*Konst!$B$33,0))</f>
        <v>362</v>
      </c>
      <c r="K68" s="162" t="s">
        <v>198</v>
      </c>
      <c r="L68" s="22">
        <f>IF(K68="",0,ROUNDDOWN((POWER((Konst!$C$28-($K68*Konst!$E$28)),Konst!$D$28))*Konst!$B$28,0))</f>
        <v>503</v>
      </c>
      <c r="M68" s="142" t="s">
        <v>199</v>
      </c>
      <c r="N68" s="22">
        <f>IF(L68="",0,ROUNDDOWN((POWER((Konst!$C$29-(VALUE(60*MID(M68,1,1))+VALUE(MID(M68,3,2))+VALUE(MID(M68,6,2)/100))),Konst!$D$29))*Konst!$B$29,0))</f>
        <v>528</v>
      </c>
      <c r="O68" s="22"/>
      <c r="P68" s="145">
        <f t="shared" si="3"/>
        <v>1934</v>
      </c>
      <c r="Q68" s="36"/>
      <c r="R68" s="87"/>
    </row>
    <row r="69" spans="1:18" ht="12.75">
      <c r="A69" s="41" t="s">
        <v>55</v>
      </c>
      <c r="B69" s="53"/>
      <c r="C69" s="3"/>
      <c r="D69" s="53"/>
      <c r="E69" s="142" t="s">
        <v>177</v>
      </c>
      <c r="F69" s="46"/>
      <c r="G69" s="22">
        <f>IF(E69="",0,ROUNDDOWN((POWER((Konst!$C$30-($E69*Konst!$E$30)),Konst!$D$30))*Konst!$B$30,0))</f>
        <v>541</v>
      </c>
      <c r="H69" s="142" t="s">
        <v>197</v>
      </c>
      <c r="I69" s="45"/>
      <c r="J69" s="22">
        <f>IF(H69="",0,ROUNDDOWN((POWER((($H69*100)-Konst!$C$33),Konst!$D$33))*Konst!$B$33,0))</f>
        <v>362</v>
      </c>
      <c r="K69" s="162" t="s">
        <v>198</v>
      </c>
      <c r="L69" s="22">
        <f>IF(K69="",0,ROUNDDOWN((POWER((Konst!$C$28-($K69*Konst!$E$28)),Konst!$D$28))*Konst!$B$28,0))</f>
        <v>503</v>
      </c>
      <c r="M69" s="142" t="s">
        <v>199</v>
      </c>
      <c r="N69" s="22">
        <f>IF(L69="",0,ROUNDDOWN((POWER((Konst!$C$29-(VALUE(60*MID(M69,1,1))+VALUE(MID(M69,3,2))+VALUE(MID(M69,6,2)/100))),Konst!$D$29))*Konst!$B$29,0))</f>
        <v>528</v>
      </c>
      <c r="O69" s="22"/>
      <c r="P69" s="145">
        <f t="shared" si="3"/>
        <v>1934</v>
      </c>
      <c r="Q69" s="36"/>
      <c r="R69" s="87"/>
    </row>
    <row r="70" spans="1:18" ht="12.75">
      <c r="A70" s="41" t="s">
        <v>56</v>
      </c>
      <c r="B70" s="53"/>
      <c r="C70" s="3"/>
      <c r="D70" s="53"/>
      <c r="E70" s="142" t="s">
        <v>177</v>
      </c>
      <c r="F70" s="46"/>
      <c r="G70" s="22">
        <f>IF(E70="",0,ROUNDDOWN((POWER((Konst!$C$30-($E70*Konst!$E$30)),Konst!$D$30))*Konst!$B$30,0))</f>
        <v>541</v>
      </c>
      <c r="H70" s="142" t="s">
        <v>197</v>
      </c>
      <c r="I70" s="45"/>
      <c r="J70" s="22">
        <f>IF(H70="",0,ROUNDDOWN((POWER((($H70*100)-Konst!$C$33),Konst!$D$33))*Konst!$B$33,0))</f>
        <v>362</v>
      </c>
      <c r="K70" s="162" t="s">
        <v>198</v>
      </c>
      <c r="L70" s="22">
        <f>IF(K70="",0,ROUNDDOWN((POWER((Konst!$C$28-($K70*Konst!$E$28)),Konst!$D$28))*Konst!$B$28,0))</f>
        <v>503</v>
      </c>
      <c r="M70" s="142" t="s">
        <v>199</v>
      </c>
      <c r="N70" s="22">
        <f>IF(L70="",0,ROUNDDOWN((POWER((Konst!$C$29-(VALUE(60*MID(M70,1,1))+VALUE(MID(M70,3,2))+VALUE(MID(M70,6,2)/100))),Konst!$D$29))*Konst!$B$29,0))</f>
        <v>528</v>
      </c>
      <c r="O70" s="22"/>
      <c r="P70" s="145">
        <f t="shared" si="3"/>
        <v>1934</v>
      </c>
      <c r="Q70" s="36"/>
      <c r="R70" s="87"/>
    </row>
    <row r="71" spans="1:16" ht="12.75">
      <c r="A71" s="28"/>
      <c r="C71" s="2"/>
      <c r="D71" s="27"/>
      <c r="F71" s="47"/>
      <c r="I71" s="51"/>
      <c r="J71" s="23"/>
      <c r="K71" s="2"/>
      <c r="L71" s="23"/>
      <c r="M71" s="2"/>
      <c r="P71" s="49"/>
    </row>
    <row r="72" spans="1:16" ht="12.75">
      <c r="A72" s="28"/>
      <c r="C72" s="2"/>
      <c r="D72" s="27"/>
      <c r="F72" s="47"/>
      <c r="I72" s="51"/>
      <c r="J72" s="23"/>
      <c r="K72" s="2"/>
      <c r="L72" s="23"/>
      <c r="M72" s="2"/>
      <c r="P72" s="49"/>
    </row>
    <row r="73" spans="1:16" ht="12.75">
      <c r="A73" s="28"/>
      <c r="C73" s="2"/>
      <c r="D73" s="27"/>
      <c r="F73" s="47"/>
      <c r="I73" s="51"/>
      <c r="J73" s="23"/>
      <c r="K73" s="2"/>
      <c r="L73" s="23"/>
      <c r="M73" s="2"/>
      <c r="P73" s="49"/>
    </row>
    <row r="74" spans="1:16" ht="12.75">
      <c r="A74" s="28"/>
      <c r="C74" s="2"/>
      <c r="D74" s="27"/>
      <c r="F74" s="47"/>
      <c r="I74" s="51"/>
      <c r="J74" s="23"/>
      <c r="K74" s="2"/>
      <c r="L74" s="23"/>
      <c r="M74" s="2"/>
      <c r="P74" s="49"/>
    </row>
    <row r="75" spans="1:18" ht="12.75">
      <c r="A75" s="8"/>
      <c r="B75" s="9" t="s">
        <v>195</v>
      </c>
      <c r="C75" s="10"/>
      <c r="D75" s="24"/>
      <c r="E75" s="31"/>
      <c r="F75" s="47"/>
      <c r="G75" s="12"/>
      <c r="H75" s="29"/>
      <c r="I75" s="52"/>
      <c r="J75" s="12"/>
      <c r="K75" s="11"/>
      <c r="L75" s="12"/>
      <c r="M75" s="11"/>
      <c r="N75" s="12"/>
      <c r="O75" s="11"/>
      <c r="P75" s="47"/>
      <c r="Q75" s="12"/>
      <c r="R75" s="11"/>
    </row>
    <row r="76" spans="1:18" ht="12.75">
      <c r="A76" s="14"/>
      <c r="B76" s="3"/>
      <c r="C76" s="3"/>
      <c r="D76" s="132"/>
      <c r="E76" s="14" t="s">
        <v>11</v>
      </c>
      <c r="F76" s="48"/>
      <c r="G76" s="17"/>
      <c r="H76" s="14" t="s">
        <v>191</v>
      </c>
      <c r="I76" s="50"/>
      <c r="J76" s="15" t="s">
        <v>120</v>
      </c>
      <c r="K76" s="17"/>
      <c r="L76" s="15" t="s">
        <v>192</v>
      </c>
      <c r="M76" s="15"/>
      <c r="N76" s="17"/>
      <c r="O76" s="18" t="s">
        <v>26</v>
      </c>
      <c r="P76" s="72"/>
      <c r="Q76" s="138"/>
      <c r="R76" s="71"/>
    </row>
    <row r="77" spans="1:18" ht="12.75">
      <c r="A77" s="41" t="s">
        <v>37</v>
      </c>
      <c r="B77" s="62"/>
      <c r="C77" s="21"/>
      <c r="D77" s="62"/>
      <c r="E77" s="142" t="s">
        <v>202</v>
      </c>
      <c r="F77" s="46"/>
      <c r="G77" s="22">
        <f>IF(E77="",0,ROUNDDOWN((POWER((($E77*100)-Konst!$C$33),Konst!$D$33))*Konst!$B$33,0))</f>
        <v>345</v>
      </c>
      <c r="H77" s="142" t="s">
        <v>200</v>
      </c>
      <c r="I77" s="22">
        <f>IF(H77="",0,ROUNDDOWN((POWER(($H77-Konst!$C$34),Konst!$D$34))*Konst!$B$34,0))</f>
        <v>529</v>
      </c>
      <c r="J77" s="142" t="s">
        <v>178</v>
      </c>
      <c r="K77" s="22">
        <f>IF(J77="",0,ROUNDDOWN((POWER(($J77-Konst!$C$36),Konst!$D$36))*Konst!$B$36,0))</f>
        <v>326</v>
      </c>
      <c r="L77" s="142" t="s">
        <v>201</v>
      </c>
      <c r="M77" s="22">
        <f>IF(L77="",0,ROUNDDOWN((POWER(($L77-Konst!$C$35),Konst!$D$35))*Konst!$B$35,0))</f>
        <v>401</v>
      </c>
      <c r="N77" s="22"/>
      <c r="O77" s="145">
        <f aca="true" t="shared" si="4" ref="O77:O96">SUM(G77,I77,K77,M77)</f>
        <v>1601</v>
      </c>
      <c r="P77" s="89"/>
      <c r="Q77" s="36"/>
      <c r="R77" s="87"/>
    </row>
    <row r="78" spans="1:18" ht="12.75">
      <c r="A78" s="41" t="s">
        <v>38</v>
      </c>
      <c r="B78" s="53"/>
      <c r="C78" s="3"/>
      <c r="D78" s="53"/>
      <c r="E78" s="142" t="s">
        <v>202</v>
      </c>
      <c r="F78" s="46"/>
      <c r="G78" s="22">
        <f>IF(E78="",0,ROUNDDOWN((POWER((($E78*100)-Konst!$C$33),Konst!$D$33))*Konst!$B$33,0))</f>
        <v>345</v>
      </c>
      <c r="H78" s="142" t="s">
        <v>200</v>
      </c>
      <c r="I78" s="22">
        <f>IF(H78="",0,ROUNDDOWN((POWER(($H78-Konst!$C$34),Konst!$D$34))*Konst!$B$34,0))</f>
        <v>529</v>
      </c>
      <c r="J78" s="142" t="s">
        <v>178</v>
      </c>
      <c r="K78" s="22">
        <f>IF(J78="",0,ROUNDDOWN((POWER(($J78-Konst!$C$36),Konst!$D$36))*Konst!$B$36,0))</f>
        <v>326</v>
      </c>
      <c r="L78" s="142" t="s">
        <v>201</v>
      </c>
      <c r="M78" s="22">
        <f>IF(L78="",0,ROUNDDOWN((POWER(($L78-Konst!$C$35),Konst!$D$35))*Konst!$B$35,0))</f>
        <v>401</v>
      </c>
      <c r="N78" s="22"/>
      <c r="O78" s="145">
        <f t="shared" si="4"/>
        <v>1601</v>
      </c>
      <c r="P78" s="89"/>
      <c r="Q78" s="36"/>
      <c r="R78" s="87"/>
    </row>
    <row r="79" spans="1:18" ht="12.75">
      <c r="A79" s="41" t="s">
        <v>39</v>
      </c>
      <c r="B79" s="62"/>
      <c r="C79" s="21"/>
      <c r="D79" s="62"/>
      <c r="E79" s="142" t="s">
        <v>202</v>
      </c>
      <c r="F79" s="46"/>
      <c r="G79" s="22">
        <f>IF(E79="",0,ROUNDDOWN((POWER((($E79*100)-Konst!$C$33),Konst!$D$33))*Konst!$B$33,0))</f>
        <v>345</v>
      </c>
      <c r="H79" s="142" t="s">
        <v>200</v>
      </c>
      <c r="I79" s="22">
        <f>IF(H79="",0,ROUNDDOWN((POWER(($H79-Konst!$C$34),Konst!$D$34))*Konst!$B$34,0))</f>
        <v>529</v>
      </c>
      <c r="J79" s="142" t="s">
        <v>178</v>
      </c>
      <c r="K79" s="22">
        <f>IF(J79="",0,ROUNDDOWN((POWER(($J79-Konst!$C$36),Konst!$D$36))*Konst!$B$36,0))</f>
        <v>326</v>
      </c>
      <c r="L79" s="142" t="s">
        <v>201</v>
      </c>
      <c r="M79" s="22">
        <f>IF(L79="",0,ROUNDDOWN((POWER(($L79-Konst!$C$35),Konst!$D$35))*Konst!$B$35,0))</f>
        <v>401</v>
      </c>
      <c r="N79" s="22"/>
      <c r="O79" s="145">
        <f t="shared" si="4"/>
        <v>1601</v>
      </c>
      <c r="P79" s="89"/>
      <c r="Q79" s="36"/>
      <c r="R79" s="87"/>
    </row>
    <row r="80" spans="1:18" ht="12.75">
      <c r="A80" s="41" t="s">
        <v>40</v>
      </c>
      <c r="B80" s="53"/>
      <c r="C80" s="3"/>
      <c r="D80" s="53"/>
      <c r="E80" s="142" t="s">
        <v>202</v>
      </c>
      <c r="F80" s="46"/>
      <c r="G80" s="22">
        <f>IF(E80="",0,ROUNDDOWN((POWER((($E80*100)-Konst!$C$33),Konst!$D$33))*Konst!$B$33,0))</f>
        <v>345</v>
      </c>
      <c r="H80" s="142" t="s">
        <v>200</v>
      </c>
      <c r="I80" s="22">
        <f>IF(H80="",0,ROUNDDOWN((POWER(($H80-Konst!$C$34),Konst!$D$34))*Konst!$B$34,0))</f>
        <v>529</v>
      </c>
      <c r="J80" s="142" t="s">
        <v>178</v>
      </c>
      <c r="K80" s="22">
        <f>IF(J80="",0,ROUNDDOWN((POWER(($J80-Konst!$C$36),Konst!$D$36))*Konst!$B$36,0))</f>
        <v>326</v>
      </c>
      <c r="L80" s="142" t="s">
        <v>201</v>
      </c>
      <c r="M80" s="22">
        <f>IF(L80="",0,ROUNDDOWN((POWER(($L80-Konst!$C$35),Konst!$D$35))*Konst!$B$35,0))</f>
        <v>401</v>
      </c>
      <c r="N80" s="22"/>
      <c r="O80" s="145">
        <f t="shared" si="4"/>
        <v>1601</v>
      </c>
      <c r="P80" s="89"/>
      <c r="Q80" s="36"/>
      <c r="R80" s="87"/>
    </row>
    <row r="81" spans="1:18" ht="12.75">
      <c r="A81" s="41" t="s">
        <v>41</v>
      </c>
      <c r="B81" s="53"/>
      <c r="C81" s="3"/>
      <c r="D81" s="53"/>
      <c r="E81" s="142" t="s">
        <v>202</v>
      </c>
      <c r="F81" s="46"/>
      <c r="G81" s="22">
        <f>IF(E81="",0,ROUNDDOWN((POWER((($E81*100)-Konst!$C$33),Konst!$D$33))*Konst!$B$33,0))</f>
        <v>345</v>
      </c>
      <c r="H81" s="142" t="s">
        <v>200</v>
      </c>
      <c r="I81" s="22">
        <f>IF(H81="",0,ROUNDDOWN((POWER(($H81-Konst!$C$34),Konst!$D$34))*Konst!$B$34,0))</f>
        <v>529</v>
      </c>
      <c r="J81" s="142" t="s">
        <v>178</v>
      </c>
      <c r="K81" s="22">
        <f>IF(J81="",0,ROUNDDOWN((POWER(($J81-Konst!$C$36),Konst!$D$36))*Konst!$B$36,0))</f>
        <v>326</v>
      </c>
      <c r="L81" s="142" t="s">
        <v>201</v>
      </c>
      <c r="M81" s="22">
        <f>IF(L81="",0,ROUNDDOWN((POWER(($L81-Konst!$C$35),Konst!$D$35))*Konst!$B$35,0))</f>
        <v>401</v>
      </c>
      <c r="N81" s="22"/>
      <c r="O81" s="145">
        <f t="shared" si="4"/>
        <v>1601</v>
      </c>
      <c r="P81" s="89"/>
      <c r="Q81" s="36"/>
      <c r="R81" s="87"/>
    </row>
    <row r="82" spans="1:18" ht="12.75">
      <c r="A82" s="41" t="s">
        <v>42</v>
      </c>
      <c r="B82" s="53"/>
      <c r="C82" s="3"/>
      <c r="D82" s="53"/>
      <c r="E82" s="142" t="s">
        <v>202</v>
      </c>
      <c r="F82" s="46"/>
      <c r="G82" s="22">
        <f>IF(E82="",0,ROUNDDOWN((POWER((($E82*100)-Konst!$C$33),Konst!$D$33))*Konst!$B$33,0))</f>
        <v>345</v>
      </c>
      <c r="H82" s="142" t="s">
        <v>200</v>
      </c>
      <c r="I82" s="22">
        <f>IF(H82="",0,ROUNDDOWN((POWER(($H82-Konst!$C$34),Konst!$D$34))*Konst!$B$34,0))</f>
        <v>529</v>
      </c>
      <c r="J82" s="142" t="s">
        <v>178</v>
      </c>
      <c r="K82" s="22">
        <f>IF(J82="",0,ROUNDDOWN((POWER(($J82-Konst!$C$36),Konst!$D$36))*Konst!$B$36,0))</f>
        <v>326</v>
      </c>
      <c r="L82" s="142" t="s">
        <v>201</v>
      </c>
      <c r="M82" s="22">
        <f>IF(L82="",0,ROUNDDOWN((POWER(($L82-Konst!$C$35),Konst!$D$35))*Konst!$B$35,0))</f>
        <v>401</v>
      </c>
      <c r="N82" s="22"/>
      <c r="O82" s="145">
        <f t="shared" si="4"/>
        <v>1601</v>
      </c>
      <c r="P82" s="89"/>
      <c r="Q82" s="36"/>
      <c r="R82" s="87"/>
    </row>
    <row r="83" spans="1:18" ht="12.75">
      <c r="A83" s="41" t="s">
        <v>43</v>
      </c>
      <c r="B83" s="53"/>
      <c r="C83" s="3"/>
      <c r="D83" s="53"/>
      <c r="E83" s="142" t="s">
        <v>202</v>
      </c>
      <c r="F83" s="46"/>
      <c r="G83" s="22">
        <f>IF(E83="",0,ROUNDDOWN((POWER((($E83*100)-Konst!$C$33),Konst!$D$33))*Konst!$B$33,0))</f>
        <v>345</v>
      </c>
      <c r="H83" s="142" t="s">
        <v>200</v>
      </c>
      <c r="I83" s="22">
        <f>IF(H83="",0,ROUNDDOWN((POWER(($H83-Konst!$C$34),Konst!$D$34))*Konst!$B$34,0))</f>
        <v>529</v>
      </c>
      <c r="J83" s="142" t="s">
        <v>178</v>
      </c>
      <c r="K83" s="22">
        <f>IF(J83="",0,ROUNDDOWN((POWER(($J83-Konst!$C$36),Konst!$D$36))*Konst!$B$36,0))</f>
        <v>326</v>
      </c>
      <c r="L83" s="142" t="s">
        <v>201</v>
      </c>
      <c r="M83" s="22">
        <f>IF(L83="",0,ROUNDDOWN((POWER(($L83-Konst!$C$35),Konst!$D$35))*Konst!$B$35,0))</f>
        <v>401</v>
      </c>
      <c r="N83" s="22"/>
      <c r="O83" s="145">
        <f t="shared" si="4"/>
        <v>1601</v>
      </c>
      <c r="P83" s="89"/>
      <c r="Q83" s="36"/>
      <c r="R83" s="87"/>
    </row>
    <row r="84" spans="1:18" ht="12.75">
      <c r="A84" s="41" t="s">
        <v>44</v>
      </c>
      <c r="B84" s="53"/>
      <c r="C84" s="3"/>
      <c r="D84" s="53"/>
      <c r="E84" s="142" t="s">
        <v>202</v>
      </c>
      <c r="F84" s="46"/>
      <c r="G84" s="22">
        <f>IF(E84="",0,ROUNDDOWN((POWER((($E84*100)-Konst!$C$33),Konst!$D$33))*Konst!$B$33,0))</f>
        <v>345</v>
      </c>
      <c r="H84" s="142" t="s">
        <v>200</v>
      </c>
      <c r="I84" s="22">
        <f>IF(H84="",0,ROUNDDOWN((POWER(($H84-Konst!$C$34),Konst!$D$34))*Konst!$B$34,0))</f>
        <v>529</v>
      </c>
      <c r="J84" s="142" t="s">
        <v>178</v>
      </c>
      <c r="K84" s="22">
        <f>IF(J84="",0,ROUNDDOWN((POWER(($J84-Konst!$C$36),Konst!$D$36))*Konst!$B$36,0))</f>
        <v>326</v>
      </c>
      <c r="L84" s="142" t="s">
        <v>201</v>
      </c>
      <c r="M84" s="22">
        <f>IF(L84="",0,ROUNDDOWN((POWER(($L84-Konst!$C$35),Konst!$D$35))*Konst!$B$35,0))</f>
        <v>401</v>
      </c>
      <c r="N84" s="22"/>
      <c r="O84" s="145">
        <f t="shared" si="4"/>
        <v>1601</v>
      </c>
      <c r="P84" s="89"/>
      <c r="Q84" s="36"/>
      <c r="R84" s="87"/>
    </row>
    <row r="85" spans="1:18" ht="12.75">
      <c r="A85" s="41" t="s">
        <v>45</v>
      </c>
      <c r="B85" s="53"/>
      <c r="C85" s="3"/>
      <c r="D85" s="53"/>
      <c r="E85" s="142" t="s">
        <v>202</v>
      </c>
      <c r="F85" s="46"/>
      <c r="G85" s="22">
        <f>IF(E85="",0,ROUNDDOWN((POWER((($E85*100)-Konst!$C$33),Konst!$D$33))*Konst!$B$33,0))</f>
        <v>345</v>
      </c>
      <c r="H85" s="142" t="s">
        <v>200</v>
      </c>
      <c r="I85" s="22">
        <f>IF(H85="",0,ROUNDDOWN((POWER(($H85-Konst!$C$34),Konst!$D$34))*Konst!$B$34,0))</f>
        <v>529</v>
      </c>
      <c r="J85" s="142" t="s">
        <v>178</v>
      </c>
      <c r="K85" s="22">
        <f>IF(J85="",0,ROUNDDOWN((POWER(($J85-Konst!$C$36),Konst!$D$36))*Konst!$B$36,0))</f>
        <v>326</v>
      </c>
      <c r="L85" s="142" t="s">
        <v>201</v>
      </c>
      <c r="M85" s="22">
        <f>IF(L85="",0,ROUNDDOWN((POWER(($L85-Konst!$C$35),Konst!$D$35))*Konst!$B$35,0))</f>
        <v>401</v>
      </c>
      <c r="N85" s="22"/>
      <c r="O85" s="145">
        <f t="shared" si="4"/>
        <v>1601</v>
      </c>
      <c r="P85" s="89"/>
      <c r="Q85" s="36"/>
      <c r="R85" s="87"/>
    </row>
    <row r="86" spans="1:18" ht="12.75">
      <c r="A86" s="41" t="s">
        <v>46</v>
      </c>
      <c r="B86" s="131"/>
      <c r="C86" s="60"/>
      <c r="D86" s="26"/>
      <c r="E86" s="142" t="s">
        <v>202</v>
      </c>
      <c r="F86" s="46"/>
      <c r="G86" s="22">
        <f>IF(E86="",0,ROUNDDOWN((POWER((($E86*100)-Konst!$C$33),Konst!$D$33))*Konst!$B$33,0))</f>
        <v>345</v>
      </c>
      <c r="H86" s="142" t="s">
        <v>200</v>
      </c>
      <c r="I86" s="22">
        <f>IF(H86="",0,ROUNDDOWN((POWER(($H86-Konst!$C$34),Konst!$D$34))*Konst!$B$34,0))</f>
        <v>529</v>
      </c>
      <c r="J86" s="142" t="s">
        <v>178</v>
      </c>
      <c r="K86" s="22">
        <f>IF(J86="",0,ROUNDDOWN((POWER(($J86-Konst!$C$36),Konst!$D$36))*Konst!$B$36,0))</f>
        <v>326</v>
      </c>
      <c r="L86" s="142" t="s">
        <v>201</v>
      </c>
      <c r="M86" s="22">
        <f>IF(L86="",0,ROUNDDOWN((POWER(($L86-Konst!$C$35),Konst!$D$35))*Konst!$B$35,0))</f>
        <v>401</v>
      </c>
      <c r="N86" s="22"/>
      <c r="O86" s="145">
        <f t="shared" si="4"/>
        <v>1601</v>
      </c>
      <c r="P86" s="89"/>
      <c r="Q86" s="36"/>
      <c r="R86" s="87"/>
    </row>
    <row r="87" spans="1:18" ht="12.75">
      <c r="A87" s="41" t="s">
        <v>47</v>
      </c>
      <c r="B87" s="62"/>
      <c r="C87" s="21"/>
      <c r="D87" s="62"/>
      <c r="E87" s="142" t="s">
        <v>202</v>
      </c>
      <c r="F87" s="46"/>
      <c r="G87" s="22">
        <f>IF(E87="",0,ROUNDDOWN((POWER((($E87*100)-Konst!$C$33),Konst!$D$33))*Konst!$B$33,0))</f>
        <v>345</v>
      </c>
      <c r="H87" s="142" t="s">
        <v>200</v>
      </c>
      <c r="I87" s="22">
        <f>IF(H87="",0,ROUNDDOWN((POWER(($H87-Konst!$C$34),Konst!$D$34))*Konst!$B$34,0))</f>
        <v>529</v>
      </c>
      <c r="J87" s="142" t="s">
        <v>178</v>
      </c>
      <c r="K87" s="22">
        <f>IF(J87="",0,ROUNDDOWN((POWER(($J87-Konst!$C$36),Konst!$D$36))*Konst!$B$36,0))</f>
        <v>326</v>
      </c>
      <c r="L87" s="142" t="s">
        <v>201</v>
      </c>
      <c r="M87" s="22">
        <f>IF(L87="",0,ROUNDDOWN((POWER(($L87-Konst!$C$35),Konst!$D$35))*Konst!$B$35,0))</f>
        <v>401</v>
      </c>
      <c r="N87" s="22"/>
      <c r="O87" s="145">
        <f t="shared" si="4"/>
        <v>1601</v>
      </c>
      <c r="P87" s="89"/>
      <c r="Q87" s="36"/>
      <c r="R87" s="87"/>
    </row>
    <row r="88" spans="1:18" ht="12.75">
      <c r="A88" s="41" t="s">
        <v>48</v>
      </c>
      <c r="B88" s="119"/>
      <c r="C88" s="135"/>
      <c r="D88" s="120"/>
      <c r="E88" s="142" t="s">
        <v>202</v>
      </c>
      <c r="F88" s="46"/>
      <c r="G88" s="22">
        <f>IF(E88="",0,ROUNDDOWN((POWER((($E88*100)-Konst!$C$33),Konst!$D$33))*Konst!$B$33,0))</f>
        <v>345</v>
      </c>
      <c r="H88" s="142" t="s">
        <v>200</v>
      </c>
      <c r="I88" s="22">
        <f>IF(H88="",0,ROUNDDOWN((POWER(($H88-Konst!$C$34),Konst!$D$34))*Konst!$B$34,0))</f>
        <v>529</v>
      </c>
      <c r="J88" s="142" t="s">
        <v>178</v>
      </c>
      <c r="K88" s="22">
        <f>IF(J88="",0,ROUNDDOWN((POWER(($J88-Konst!$C$36),Konst!$D$36))*Konst!$B$36,0))</f>
        <v>326</v>
      </c>
      <c r="L88" s="142" t="s">
        <v>201</v>
      </c>
      <c r="M88" s="22">
        <f>IF(L88="",0,ROUNDDOWN((POWER(($L88-Konst!$C$35),Konst!$D$35))*Konst!$B$35,0))</f>
        <v>401</v>
      </c>
      <c r="N88" s="22"/>
      <c r="O88" s="145">
        <f t="shared" si="4"/>
        <v>1601</v>
      </c>
      <c r="P88" s="89"/>
      <c r="Q88" s="36"/>
      <c r="R88" s="87"/>
    </row>
    <row r="89" spans="1:18" ht="12.75">
      <c r="A89" s="41" t="s">
        <v>49</v>
      </c>
      <c r="B89" s="53"/>
      <c r="C89" s="3"/>
      <c r="D89" s="53"/>
      <c r="E89" s="142" t="s">
        <v>202</v>
      </c>
      <c r="F89" s="46"/>
      <c r="G89" s="22">
        <f>IF(E89="",0,ROUNDDOWN((POWER((($E89*100)-Konst!$C$33),Konst!$D$33))*Konst!$B$33,0))</f>
        <v>345</v>
      </c>
      <c r="H89" s="142" t="s">
        <v>200</v>
      </c>
      <c r="I89" s="22">
        <f>IF(H89="",0,ROUNDDOWN((POWER(($H89-Konst!$C$34),Konst!$D$34))*Konst!$B$34,0))</f>
        <v>529</v>
      </c>
      <c r="J89" s="142" t="s">
        <v>178</v>
      </c>
      <c r="K89" s="22">
        <f>IF(J89="",0,ROUNDDOWN((POWER(($J89-Konst!$C$36),Konst!$D$36))*Konst!$B$36,0))</f>
        <v>326</v>
      </c>
      <c r="L89" s="142" t="s">
        <v>201</v>
      </c>
      <c r="M89" s="22">
        <f>IF(L89="",0,ROUNDDOWN((POWER(($L89-Konst!$C$35),Konst!$D$35))*Konst!$B$35,0))</f>
        <v>401</v>
      </c>
      <c r="N89" s="22"/>
      <c r="O89" s="145">
        <f t="shared" si="4"/>
        <v>1601</v>
      </c>
      <c r="P89" s="89"/>
      <c r="Q89" s="36"/>
      <c r="R89" s="87"/>
    </row>
    <row r="90" spans="1:18" ht="12.75">
      <c r="A90" s="41" t="s">
        <v>50</v>
      </c>
      <c r="B90" s="53"/>
      <c r="C90" s="3"/>
      <c r="D90" s="53"/>
      <c r="E90" s="142" t="s">
        <v>202</v>
      </c>
      <c r="F90" s="46"/>
      <c r="G90" s="22">
        <f>IF(E90="",0,ROUNDDOWN((POWER((($E90*100)-Konst!$C$33),Konst!$D$33))*Konst!$B$33,0))</f>
        <v>345</v>
      </c>
      <c r="H90" s="142" t="s">
        <v>200</v>
      </c>
      <c r="I90" s="22">
        <f>IF(H90="",0,ROUNDDOWN((POWER(($H90-Konst!$C$34),Konst!$D$34))*Konst!$B$34,0))</f>
        <v>529</v>
      </c>
      <c r="J90" s="142" t="s">
        <v>178</v>
      </c>
      <c r="K90" s="22">
        <f>IF(J90="",0,ROUNDDOWN((POWER(($J90-Konst!$C$36),Konst!$D$36))*Konst!$B$36,0))</f>
        <v>326</v>
      </c>
      <c r="L90" s="142" t="s">
        <v>201</v>
      </c>
      <c r="M90" s="22">
        <f>IF(L90="",0,ROUNDDOWN((POWER(($L90-Konst!$C$35),Konst!$D$35))*Konst!$B$35,0))</f>
        <v>401</v>
      </c>
      <c r="N90" s="22"/>
      <c r="O90" s="145">
        <f t="shared" si="4"/>
        <v>1601</v>
      </c>
      <c r="P90" s="89"/>
      <c r="Q90" s="36"/>
      <c r="R90" s="87"/>
    </row>
    <row r="91" spans="1:18" ht="12.75">
      <c r="A91" s="41" t="s">
        <v>51</v>
      </c>
      <c r="B91" s="62"/>
      <c r="C91" s="21"/>
      <c r="D91" s="62"/>
      <c r="E91" s="142" t="s">
        <v>202</v>
      </c>
      <c r="F91" s="46"/>
      <c r="G91" s="22">
        <f>IF(E91="",0,ROUNDDOWN((POWER((($E91*100)-Konst!$C$33),Konst!$D$33))*Konst!$B$33,0))</f>
        <v>345</v>
      </c>
      <c r="H91" s="142" t="s">
        <v>200</v>
      </c>
      <c r="I91" s="22">
        <f>IF(H91="",0,ROUNDDOWN((POWER(($H91-Konst!$C$34),Konst!$D$34))*Konst!$B$34,0))</f>
        <v>529</v>
      </c>
      <c r="J91" s="142" t="s">
        <v>178</v>
      </c>
      <c r="K91" s="22">
        <f>IF(J91="",0,ROUNDDOWN((POWER(($J91-Konst!$C$36),Konst!$D$36))*Konst!$B$36,0))</f>
        <v>326</v>
      </c>
      <c r="L91" s="142" t="s">
        <v>201</v>
      </c>
      <c r="M91" s="22">
        <f>IF(L91="",0,ROUNDDOWN((POWER(($L91-Konst!$C$35),Konst!$D$35))*Konst!$B$35,0))</f>
        <v>401</v>
      </c>
      <c r="N91" s="22"/>
      <c r="O91" s="145">
        <f t="shared" si="4"/>
        <v>1601</v>
      </c>
      <c r="P91" s="89"/>
      <c r="Q91" s="36"/>
      <c r="R91" s="87"/>
    </row>
    <row r="92" spans="1:18" ht="12.75">
      <c r="A92" s="41" t="s">
        <v>52</v>
      </c>
      <c r="B92" s="53"/>
      <c r="C92" s="3"/>
      <c r="D92" s="53"/>
      <c r="E92" s="142" t="s">
        <v>202</v>
      </c>
      <c r="F92" s="46"/>
      <c r="G92" s="22">
        <f>IF(E92="",0,ROUNDDOWN((POWER((($E92*100)-Konst!$C$33),Konst!$D$33))*Konst!$B$33,0))</f>
        <v>345</v>
      </c>
      <c r="H92" s="142" t="s">
        <v>200</v>
      </c>
      <c r="I92" s="22">
        <f>IF(H92="",0,ROUNDDOWN((POWER(($H92-Konst!$C$34),Konst!$D$34))*Konst!$B$34,0))</f>
        <v>529</v>
      </c>
      <c r="J92" s="142" t="s">
        <v>178</v>
      </c>
      <c r="K92" s="22">
        <f>IF(J92="",0,ROUNDDOWN((POWER(($J92-Konst!$C$36),Konst!$D$36))*Konst!$B$36,0))</f>
        <v>326</v>
      </c>
      <c r="L92" s="142" t="s">
        <v>201</v>
      </c>
      <c r="M92" s="22">
        <f>IF(L92="",0,ROUNDDOWN((POWER(($L92-Konst!$C$35),Konst!$D$35))*Konst!$B$35,0))</f>
        <v>401</v>
      </c>
      <c r="N92" s="22"/>
      <c r="O92" s="145">
        <f t="shared" si="4"/>
        <v>1601</v>
      </c>
      <c r="P92" s="89"/>
      <c r="Q92" s="36"/>
      <c r="R92" s="87"/>
    </row>
    <row r="93" spans="1:18" ht="12.75">
      <c r="A93" s="41" t="s">
        <v>53</v>
      </c>
      <c r="B93" s="53"/>
      <c r="C93" s="3"/>
      <c r="D93" s="53"/>
      <c r="E93" s="142" t="s">
        <v>202</v>
      </c>
      <c r="F93" s="46"/>
      <c r="G93" s="22">
        <f>IF(E93="",0,ROUNDDOWN((POWER((($E93*100)-Konst!$C$33),Konst!$D$33))*Konst!$B$33,0))</f>
        <v>345</v>
      </c>
      <c r="H93" s="142" t="s">
        <v>200</v>
      </c>
      <c r="I93" s="22">
        <f>IF(H93="",0,ROUNDDOWN((POWER(($H93-Konst!$C$34),Konst!$D$34))*Konst!$B$34,0))</f>
        <v>529</v>
      </c>
      <c r="J93" s="142" t="s">
        <v>178</v>
      </c>
      <c r="K93" s="22">
        <f>IF(J93="",0,ROUNDDOWN((POWER(($J93-Konst!$C$36),Konst!$D$36))*Konst!$B$36,0))</f>
        <v>326</v>
      </c>
      <c r="L93" s="142" t="s">
        <v>201</v>
      </c>
      <c r="M93" s="22">
        <f>IF(L93="",0,ROUNDDOWN((POWER(($L93-Konst!$C$35),Konst!$D$35))*Konst!$B$35,0))</f>
        <v>401</v>
      </c>
      <c r="N93" s="22"/>
      <c r="O93" s="145">
        <f t="shared" si="4"/>
        <v>1601</v>
      </c>
      <c r="P93" s="89"/>
      <c r="Q93" s="36"/>
      <c r="R93" s="87"/>
    </row>
    <row r="94" spans="1:18" ht="12.75">
      <c r="A94" s="41" t="s">
        <v>54</v>
      </c>
      <c r="B94" s="53"/>
      <c r="C94" s="3"/>
      <c r="D94" s="53"/>
      <c r="E94" s="142" t="s">
        <v>202</v>
      </c>
      <c r="F94" s="46"/>
      <c r="G94" s="22">
        <f>IF(E94="",0,ROUNDDOWN((POWER((($E94*100)-Konst!$C$33),Konst!$D$33))*Konst!$B$33,0))</f>
        <v>345</v>
      </c>
      <c r="H94" s="142" t="s">
        <v>200</v>
      </c>
      <c r="I94" s="22">
        <f>IF(H94="",0,ROUNDDOWN((POWER(($H94-Konst!$C$34),Konst!$D$34))*Konst!$B$34,0))</f>
        <v>529</v>
      </c>
      <c r="J94" s="142" t="s">
        <v>178</v>
      </c>
      <c r="K94" s="22">
        <f>IF(J94="",0,ROUNDDOWN((POWER(($J94-Konst!$C$36),Konst!$D$36))*Konst!$B$36,0))</f>
        <v>326</v>
      </c>
      <c r="L94" s="142" t="s">
        <v>201</v>
      </c>
      <c r="M94" s="22">
        <f>IF(L94="",0,ROUNDDOWN((POWER(($L94-Konst!$C$35),Konst!$D$35))*Konst!$B$35,0))</f>
        <v>401</v>
      </c>
      <c r="N94" s="22"/>
      <c r="O94" s="145">
        <f t="shared" si="4"/>
        <v>1601</v>
      </c>
      <c r="P94" s="89"/>
      <c r="Q94" s="36"/>
      <c r="R94" s="87"/>
    </row>
    <row r="95" spans="1:18" ht="12.75">
      <c r="A95" s="41" t="s">
        <v>55</v>
      </c>
      <c r="B95" s="53"/>
      <c r="C95" s="3"/>
      <c r="D95" s="53"/>
      <c r="E95" s="142" t="s">
        <v>202</v>
      </c>
      <c r="F95" s="46"/>
      <c r="G95" s="22">
        <f>IF(E95="",0,ROUNDDOWN((POWER((($E95*100)-Konst!$C$33),Konst!$D$33))*Konst!$B$33,0))</f>
        <v>345</v>
      </c>
      <c r="H95" s="142" t="s">
        <v>200</v>
      </c>
      <c r="I95" s="22">
        <f>IF(H95="",0,ROUNDDOWN((POWER(($H95-Konst!$C$34),Konst!$D$34))*Konst!$B$34,0))</f>
        <v>529</v>
      </c>
      <c r="J95" s="142" t="s">
        <v>178</v>
      </c>
      <c r="K95" s="22">
        <f>IF(J95="",0,ROUNDDOWN((POWER(($J95-Konst!$C$36),Konst!$D$36))*Konst!$B$36,0))</f>
        <v>326</v>
      </c>
      <c r="L95" s="142" t="s">
        <v>201</v>
      </c>
      <c r="M95" s="22">
        <f>IF(L95="",0,ROUNDDOWN((POWER(($L95-Konst!$C$35),Konst!$D$35))*Konst!$B$35,0))</f>
        <v>401</v>
      </c>
      <c r="N95" s="22"/>
      <c r="O95" s="145">
        <f t="shared" si="4"/>
        <v>1601</v>
      </c>
      <c r="P95" s="89"/>
      <c r="Q95" s="36"/>
      <c r="R95" s="87"/>
    </row>
    <row r="96" spans="1:18" ht="12.75">
      <c r="A96" s="41" t="s">
        <v>56</v>
      </c>
      <c r="B96" s="53"/>
      <c r="C96" s="3"/>
      <c r="D96" s="53"/>
      <c r="E96" s="142" t="s">
        <v>202</v>
      </c>
      <c r="F96" s="46"/>
      <c r="G96" s="22">
        <f>IF(E96="",0,ROUNDDOWN((POWER((($E96*100)-Konst!$C$33),Konst!$D$33))*Konst!$B$33,0))</f>
        <v>345</v>
      </c>
      <c r="H96" s="142" t="s">
        <v>200</v>
      </c>
      <c r="I96" s="22">
        <f>IF(H96="",0,ROUNDDOWN((POWER(($H96-Konst!$C$34),Konst!$D$34))*Konst!$B$34,0))</f>
        <v>529</v>
      </c>
      <c r="J96" s="142" t="s">
        <v>178</v>
      </c>
      <c r="K96" s="22">
        <f>IF(J96="",0,ROUNDDOWN((POWER(($J96-Konst!$C$36),Konst!$D$36))*Konst!$B$36,0))</f>
        <v>326</v>
      </c>
      <c r="L96" s="142" t="s">
        <v>201</v>
      </c>
      <c r="M96" s="22">
        <f>IF(L96="",0,ROUNDDOWN((POWER(($L96-Konst!$C$35),Konst!$D$35))*Konst!$B$35,0))</f>
        <v>401</v>
      </c>
      <c r="N96" s="22"/>
      <c r="O96" s="145">
        <f t="shared" si="4"/>
        <v>1601</v>
      </c>
      <c r="P96" s="89"/>
      <c r="Q96" s="36"/>
      <c r="R96" s="87"/>
    </row>
    <row r="97" spans="1:16" ht="12.75">
      <c r="A97" s="28"/>
      <c r="C97" s="2"/>
      <c r="D97" s="27"/>
      <c r="F97" s="47"/>
      <c r="I97" s="51"/>
      <c r="J97" s="23"/>
      <c r="K97" s="2"/>
      <c r="L97" s="23"/>
      <c r="M97" s="2"/>
      <c r="P97" s="141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&amp;CA MAGYAR KÖZTÁRSASÁG 2010. ÉVI ORSZÁGOS ÖSSZETETT BAJNOKSÁGA
Budapest – Puskás Stadion, 2010. szeptember 18-19.</oddHeader>
  </headerFooter>
  <rowBreaks count="3" manualBreakCount="3">
    <brk id="22" max="22" man="1"/>
    <brk id="48" max="22" man="1"/>
    <brk id="74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6111"/>
  <dimension ref="A1:AB96"/>
  <sheetViews>
    <sheetView view="pageBreakPreview" zoomScaleSheetLayoutView="100" workbookViewId="0" topLeftCell="A70">
      <selection activeCell="B76" sqref="B76:D76"/>
    </sheetView>
  </sheetViews>
  <sheetFormatPr defaultColWidth="9.00390625" defaultRowHeight="12.75"/>
  <cols>
    <col min="1" max="1" width="3.125" style="2" customWidth="1"/>
    <col min="2" max="2" width="20.125" style="2" customWidth="1"/>
    <col min="3" max="3" width="6.00390625" style="154" bestFit="1" customWidth="1"/>
    <col min="4" max="4" width="15.125" style="56" customWidth="1"/>
    <col min="5" max="5" width="6.875" style="32" customWidth="1"/>
    <col min="6" max="6" width="6.125" style="125" customWidth="1"/>
    <col min="7" max="7" width="5.375" style="23" bestFit="1" customWidth="1"/>
    <col min="8" max="8" width="5.375" style="30" bestFit="1" customWidth="1"/>
    <col min="9" max="9" width="5.125" style="23" customWidth="1"/>
    <col min="10" max="10" width="6.00390625" style="2" customWidth="1"/>
    <col min="11" max="11" width="5.875" style="23" customWidth="1"/>
    <col min="12" max="12" width="6.25390625" style="2" bestFit="1" customWidth="1"/>
    <col min="13" max="13" width="7.25390625" style="43" customWidth="1"/>
    <col min="14" max="14" width="4.00390625" style="23" customWidth="1"/>
    <col min="15" max="15" width="6.25390625" style="2" customWidth="1"/>
    <col min="16" max="16" width="6.00390625" style="23" customWidth="1"/>
    <col min="17" max="17" width="5.25390625" style="23" customWidth="1"/>
    <col min="18" max="18" width="7.00390625" style="2" customWidth="1"/>
    <col min="19" max="19" width="4.125" style="23" bestFit="1" customWidth="1"/>
    <col min="20" max="20" width="7.25390625" style="2" bestFit="1" customWidth="1"/>
    <col min="21" max="21" width="7.25390625" style="2" hidden="1" customWidth="1"/>
    <col min="22" max="22" width="5.00390625" style="23" bestFit="1" customWidth="1"/>
    <col min="23" max="23" width="8.625" style="2" customWidth="1"/>
    <col min="24" max="31" width="9.125" style="2" customWidth="1"/>
    <col min="32" max="32" width="7.25390625" style="2" customWidth="1"/>
    <col min="33" max="16384" width="9.125" style="2" customWidth="1"/>
  </cols>
  <sheetData>
    <row r="1" spans="1:23" ht="12" customHeight="1">
      <c r="A1" s="8"/>
      <c r="B1" s="9" t="s">
        <v>181</v>
      </c>
      <c r="C1" s="59"/>
      <c r="D1" s="58"/>
      <c r="E1" s="31"/>
      <c r="F1" s="122"/>
      <c r="G1" s="12"/>
      <c r="H1" s="29"/>
      <c r="I1" s="12"/>
      <c r="J1" s="11"/>
      <c r="K1" s="12"/>
      <c r="L1" s="11"/>
      <c r="N1" s="12"/>
      <c r="O1" s="11"/>
      <c r="P1" s="43"/>
      <c r="Q1" s="12"/>
      <c r="R1" s="11"/>
      <c r="S1" s="12"/>
      <c r="T1" s="11"/>
      <c r="U1" s="11"/>
      <c r="V1" s="12"/>
      <c r="W1" s="13"/>
    </row>
    <row r="2" spans="1:23" ht="12.75">
      <c r="A2" s="14"/>
      <c r="B2" s="15"/>
      <c r="C2" s="60"/>
      <c r="D2" s="61"/>
      <c r="E2" s="14" t="s">
        <v>112</v>
      </c>
      <c r="F2" s="123"/>
      <c r="G2" s="17"/>
      <c r="H2" s="18" t="s">
        <v>21</v>
      </c>
      <c r="I2" s="17"/>
      <c r="J2" s="15" t="s">
        <v>176</v>
      </c>
      <c r="K2" s="17"/>
      <c r="L2" s="15" t="s">
        <v>4</v>
      </c>
      <c r="M2" s="76"/>
      <c r="N2" s="17"/>
      <c r="O2" s="15" t="s">
        <v>20</v>
      </c>
      <c r="P2" s="44"/>
      <c r="Q2" s="17"/>
      <c r="R2" s="15" t="s">
        <v>25</v>
      </c>
      <c r="S2" s="17"/>
      <c r="T2" s="15" t="s">
        <v>18</v>
      </c>
      <c r="U2" s="19"/>
      <c r="V2" s="17"/>
      <c r="W2" s="18" t="s">
        <v>26</v>
      </c>
    </row>
    <row r="3" spans="1:25" ht="12.75">
      <c r="A3" s="14" t="s">
        <v>37</v>
      </c>
      <c r="B3" s="53"/>
      <c r="C3" s="83"/>
      <c r="D3" s="53"/>
      <c r="E3" s="142" t="s">
        <v>182</v>
      </c>
      <c r="F3" s="124"/>
      <c r="G3" s="22">
        <f>IF(E3="",0,ROUNDDOWN((POWER((Konst!$C$30-($E3*Konst!$E$30)),Konst!$D$30))*Konst!$B$30,0))</f>
        <v>414</v>
      </c>
      <c r="H3" s="146">
        <v>1.35</v>
      </c>
      <c r="I3" s="22">
        <f>IF(H3="",0,ROUNDDOWN((POWER((($H3*100)-Konst!$C$32),Konst!$D$32))*Konst!$B$32,0))</f>
        <v>460</v>
      </c>
      <c r="J3" s="146">
        <v>9</v>
      </c>
      <c r="K3" s="22">
        <f>IF(J3="",0,ROUNDDOWN((POWER(($J3-Konst!$C$34),Konst!$D$34))*Konst!$B$34,0))</f>
        <v>464</v>
      </c>
      <c r="L3" s="146">
        <v>31</v>
      </c>
      <c r="M3" s="45"/>
      <c r="N3" s="22">
        <f>IF(L3="",0,ROUNDDOWN((POWER((Konst!$C$27-$L3),Konst!$D$27))*Konst!$B$27,0))</f>
        <v>414</v>
      </c>
      <c r="O3" s="142" t="s">
        <v>155</v>
      </c>
      <c r="P3" s="45"/>
      <c r="Q3" s="22">
        <f>IF(O3="",0,ROUNDDOWN((POWER((($O3*100)-Konst!$C$33),Konst!$D$33))*Konst!$B$33,0))</f>
        <v>381</v>
      </c>
      <c r="R3" s="142" t="s">
        <v>183</v>
      </c>
      <c r="S3" s="22">
        <f>IF(R3="",0,ROUNDDOWN((POWER(($R3-Konst!$C$35),Konst!$D$35))*Konst!$B$35,0))</f>
        <v>289</v>
      </c>
      <c r="T3" s="143" t="s">
        <v>184</v>
      </c>
      <c r="U3" s="4">
        <f aca="true" t="shared" si="0" ref="U3:U18">VALUE(60*MID(T3,1,1))+VALUE(MID(T3,3,2))+VALUE(MID(T3,6,2)/100)</f>
        <v>178.47</v>
      </c>
      <c r="V3" s="22">
        <f>IF(T3="",0,ROUNDDOWN((POWER((Konst!$C$29-$U3),Konst!$D$29))*Konst!$B$29,0))</f>
        <v>380</v>
      </c>
      <c r="W3" s="145">
        <f>SUM(G3,I3,K3,N3,Q3,S3,V3)</f>
        <v>2802</v>
      </c>
      <c r="X3" s="151"/>
      <c r="Y3" s="2">
        <v>2800</v>
      </c>
    </row>
    <row r="4" spans="1:24" ht="12.75">
      <c r="A4" s="14" t="s">
        <v>38</v>
      </c>
      <c r="B4" s="53"/>
      <c r="C4" s="152"/>
      <c r="D4" s="53"/>
      <c r="E4" s="142" t="s">
        <v>182</v>
      </c>
      <c r="F4" s="124"/>
      <c r="G4" s="22">
        <f>IF(E4="",0,ROUNDDOWN((POWER((Konst!$C$30-($E4*Konst!$E$30)),Konst!$D$30))*Konst!$B$30,0))</f>
        <v>414</v>
      </c>
      <c r="H4" s="146">
        <v>1.35</v>
      </c>
      <c r="I4" s="22">
        <f>IF(H4="",0,ROUNDDOWN((POWER((($H4*100)-Konst!$C$32),Konst!$D$32))*Konst!$B$32,0))</f>
        <v>460</v>
      </c>
      <c r="J4" s="146">
        <v>9</v>
      </c>
      <c r="K4" s="22">
        <f>IF(J4="",0,ROUNDDOWN((POWER(($J4-Konst!$C$34),Konst!$D$34))*Konst!$B$34,0))</f>
        <v>464</v>
      </c>
      <c r="L4" s="146">
        <v>31</v>
      </c>
      <c r="M4" s="45"/>
      <c r="N4" s="22">
        <f>IF(L4="",0,ROUNDDOWN((POWER((Konst!$C$27-$L4),Konst!$D$27))*Konst!$B$27,0))</f>
        <v>414</v>
      </c>
      <c r="O4" s="142" t="s">
        <v>155</v>
      </c>
      <c r="P4" s="45"/>
      <c r="Q4" s="22">
        <f>IF(O4="",0,ROUNDDOWN((POWER((($O4*100)-Konst!$C$33),Konst!$D$33))*Konst!$B$33,0))</f>
        <v>381</v>
      </c>
      <c r="R4" s="142" t="s">
        <v>183</v>
      </c>
      <c r="S4" s="22">
        <f>IF(R4="",0,ROUNDDOWN((POWER(($R4-Konst!$C$35),Konst!$D$35))*Konst!$B$35,0))</f>
        <v>289</v>
      </c>
      <c r="T4" s="143" t="s">
        <v>184</v>
      </c>
      <c r="U4" s="4">
        <f t="shared" si="0"/>
        <v>178.47</v>
      </c>
      <c r="V4" s="22">
        <f>IF(T4="",0,ROUNDDOWN((POWER((Konst!$C$29-$U4),Konst!$D$29))*Konst!$B$29,0))</f>
        <v>380</v>
      </c>
      <c r="W4" s="145">
        <f aca="true" t="shared" si="1" ref="W4:W18">SUM(G4,I4,K4,N4,Q4,S4,V4)</f>
        <v>2802</v>
      </c>
      <c r="X4" s="151"/>
    </row>
    <row r="5" spans="1:23" ht="12.75">
      <c r="A5" s="14" t="s">
        <v>39</v>
      </c>
      <c r="B5" s="53"/>
      <c r="C5" s="152"/>
      <c r="D5" s="53"/>
      <c r="E5" s="142" t="s">
        <v>182</v>
      </c>
      <c r="F5" s="124"/>
      <c r="G5" s="22">
        <f>IF(E5="",0,ROUNDDOWN((POWER((Konst!$C$30-($E5*Konst!$E$30)),Konst!$D$30))*Konst!$B$30,0))</f>
        <v>414</v>
      </c>
      <c r="H5" s="146">
        <v>1.35</v>
      </c>
      <c r="I5" s="22">
        <f>IF(H5="",0,ROUNDDOWN((POWER((($H5*100)-Konst!$C$32),Konst!$D$32))*Konst!$B$32,0))</f>
        <v>460</v>
      </c>
      <c r="J5" s="146">
        <v>9</v>
      </c>
      <c r="K5" s="22">
        <f>IF(J5="",0,ROUNDDOWN((POWER(($J5-Konst!$C$34),Konst!$D$34))*Konst!$B$34,0))</f>
        <v>464</v>
      </c>
      <c r="L5" s="146">
        <v>31</v>
      </c>
      <c r="M5" s="45"/>
      <c r="N5" s="22">
        <f>IF(L5="",0,ROUNDDOWN((POWER((Konst!$C$27-$L5),Konst!$D$27))*Konst!$B$27,0))</f>
        <v>414</v>
      </c>
      <c r="O5" s="142" t="s">
        <v>155</v>
      </c>
      <c r="P5" s="45"/>
      <c r="Q5" s="22">
        <f>IF(O5="",0,ROUNDDOWN((POWER((($O5*100)-Konst!$C$33),Konst!$D$33))*Konst!$B$33,0))</f>
        <v>381</v>
      </c>
      <c r="R5" s="142" t="s">
        <v>183</v>
      </c>
      <c r="S5" s="22">
        <f>IF(R5="",0,ROUNDDOWN((POWER(($R5-Konst!$C$35),Konst!$D$35))*Konst!$B$35,0))</f>
        <v>289</v>
      </c>
      <c r="T5" s="143" t="s">
        <v>184</v>
      </c>
      <c r="U5" s="4">
        <f t="shared" si="0"/>
        <v>178.47</v>
      </c>
      <c r="V5" s="22">
        <f>IF(T5="",0,ROUNDDOWN((POWER((Konst!$C$29-$U5),Konst!$D$29))*Konst!$B$29,0))</f>
        <v>380</v>
      </c>
      <c r="W5" s="145">
        <f t="shared" si="1"/>
        <v>2802</v>
      </c>
    </row>
    <row r="6" spans="1:23" ht="12.75">
      <c r="A6" s="14" t="s">
        <v>40</v>
      </c>
      <c r="B6" s="53"/>
      <c r="C6" s="152"/>
      <c r="D6" s="53"/>
      <c r="E6" s="142" t="s">
        <v>182</v>
      </c>
      <c r="F6" s="124"/>
      <c r="G6" s="22">
        <f>IF(E6="",0,ROUNDDOWN((POWER((Konst!$C$30-($E6*Konst!$E$30)),Konst!$D$30))*Konst!$B$30,0))</f>
        <v>414</v>
      </c>
      <c r="H6" s="146">
        <v>1.35</v>
      </c>
      <c r="I6" s="22">
        <f>IF(H6="",0,ROUNDDOWN((POWER((($H6*100)-Konst!$C$32),Konst!$D$32))*Konst!$B$32,0))</f>
        <v>460</v>
      </c>
      <c r="J6" s="146">
        <v>9</v>
      </c>
      <c r="K6" s="22">
        <f>IF(J6="",0,ROUNDDOWN((POWER(($J6-Konst!$C$34),Konst!$D$34))*Konst!$B$34,0))</f>
        <v>464</v>
      </c>
      <c r="L6" s="146">
        <v>31</v>
      </c>
      <c r="M6" s="45"/>
      <c r="N6" s="22">
        <f>IF(L6="",0,ROUNDDOWN((POWER((Konst!$C$27-$L6),Konst!$D$27))*Konst!$B$27,0))</f>
        <v>414</v>
      </c>
      <c r="O6" s="142" t="s">
        <v>155</v>
      </c>
      <c r="P6" s="45"/>
      <c r="Q6" s="22">
        <f>IF(O6="",0,ROUNDDOWN((POWER((($O6*100)-Konst!$C$33),Konst!$D$33))*Konst!$B$33,0))</f>
        <v>381</v>
      </c>
      <c r="R6" s="142" t="s">
        <v>183</v>
      </c>
      <c r="S6" s="22">
        <f>IF(R6="",0,ROUNDDOWN((POWER(($R6-Konst!$C$35),Konst!$D$35))*Konst!$B$35,0))</f>
        <v>289</v>
      </c>
      <c r="T6" s="143" t="s">
        <v>184</v>
      </c>
      <c r="U6" s="4">
        <f t="shared" si="0"/>
        <v>178.47</v>
      </c>
      <c r="V6" s="22">
        <f>IF(T6="",0,ROUNDDOWN((POWER((Konst!$C$29-$U6),Konst!$D$29))*Konst!$B$29,0))</f>
        <v>380</v>
      </c>
      <c r="W6" s="145">
        <f t="shared" si="1"/>
        <v>2802</v>
      </c>
    </row>
    <row r="7" spans="1:24" ht="12.75">
      <c r="A7" s="14" t="s">
        <v>41</v>
      </c>
      <c r="B7" s="53"/>
      <c r="C7" s="152"/>
      <c r="D7" s="53"/>
      <c r="E7" s="142" t="s">
        <v>182</v>
      </c>
      <c r="F7" s="124"/>
      <c r="G7" s="22">
        <f>IF(E7="",0,ROUNDDOWN((POWER((Konst!$C$30-($E7*Konst!$E$30)),Konst!$D$30))*Konst!$B$30,0))</f>
        <v>414</v>
      </c>
      <c r="H7" s="146">
        <v>1.35</v>
      </c>
      <c r="I7" s="22">
        <f>IF(H7="",0,ROUNDDOWN((POWER((($H7*100)-Konst!$C$32),Konst!$D$32))*Konst!$B$32,0))</f>
        <v>460</v>
      </c>
      <c r="J7" s="146">
        <v>9</v>
      </c>
      <c r="K7" s="22">
        <f>IF(J7="",0,ROUNDDOWN((POWER(($J7-Konst!$C$34),Konst!$D$34))*Konst!$B$34,0))</f>
        <v>464</v>
      </c>
      <c r="L7" s="146">
        <v>31</v>
      </c>
      <c r="M7" s="45"/>
      <c r="N7" s="22">
        <f>IF(L7="",0,ROUNDDOWN((POWER((Konst!$C$27-$L7),Konst!$D$27))*Konst!$B$27,0))</f>
        <v>414</v>
      </c>
      <c r="O7" s="142" t="s">
        <v>155</v>
      </c>
      <c r="P7" s="45"/>
      <c r="Q7" s="22">
        <f>IF(O7="",0,ROUNDDOWN((POWER((($O7*100)-Konst!$C$33),Konst!$D$33))*Konst!$B$33,0))</f>
        <v>381</v>
      </c>
      <c r="R7" s="142" t="s">
        <v>183</v>
      </c>
      <c r="S7" s="22">
        <f>IF(R7="",0,ROUNDDOWN((POWER(($R7-Konst!$C$35),Konst!$D$35))*Konst!$B$35,0))</f>
        <v>289</v>
      </c>
      <c r="T7" s="143" t="s">
        <v>184</v>
      </c>
      <c r="U7" s="4">
        <f t="shared" si="0"/>
        <v>178.47</v>
      </c>
      <c r="V7" s="22">
        <f>IF(T7="",0,ROUNDDOWN((POWER((Konst!$C$29-$U7),Konst!$D$29))*Konst!$B$29,0))</f>
        <v>380</v>
      </c>
      <c r="W7" s="145">
        <f t="shared" si="1"/>
        <v>2802</v>
      </c>
      <c r="X7" s="151"/>
    </row>
    <row r="8" spans="1:23" ht="12.75">
      <c r="A8" s="14" t="s">
        <v>42</v>
      </c>
      <c r="B8" s="53"/>
      <c r="C8" s="152"/>
      <c r="D8" s="53"/>
      <c r="E8" s="142" t="s">
        <v>182</v>
      </c>
      <c r="F8" s="124"/>
      <c r="G8" s="22">
        <f>IF(E8="",0,ROUNDDOWN((POWER((Konst!$C$30-($E8*Konst!$E$30)),Konst!$D$30))*Konst!$B$30,0))</f>
        <v>414</v>
      </c>
      <c r="H8" s="146">
        <v>1.35</v>
      </c>
      <c r="I8" s="22">
        <f>IF(H8="",0,ROUNDDOWN((POWER((($H8*100)-Konst!$C$32),Konst!$D$32))*Konst!$B$32,0))</f>
        <v>460</v>
      </c>
      <c r="J8" s="146">
        <v>9</v>
      </c>
      <c r="K8" s="22">
        <f>IF(J8="",0,ROUNDDOWN((POWER(($J8-Konst!$C$34),Konst!$D$34))*Konst!$B$34,0))</f>
        <v>464</v>
      </c>
      <c r="L8" s="146">
        <v>31</v>
      </c>
      <c r="M8" s="45"/>
      <c r="N8" s="22">
        <f>IF(L8="",0,ROUNDDOWN((POWER((Konst!$C$27-$L8),Konst!$D$27))*Konst!$B$27,0))</f>
        <v>414</v>
      </c>
      <c r="O8" s="142" t="s">
        <v>155</v>
      </c>
      <c r="P8" s="45"/>
      <c r="Q8" s="22">
        <f>IF(O8="",0,ROUNDDOWN((POWER((($O8*100)-Konst!$C$33),Konst!$D$33))*Konst!$B$33,0))</f>
        <v>381</v>
      </c>
      <c r="R8" s="142" t="s">
        <v>183</v>
      </c>
      <c r="S8" s="22">
        <f>IF(R8="",0,ROUNDDOWN((POWER(($R8-Konst!$C$35),Konst!$D$35))*Konst!$B$35,0))</f>
        <v>289</v>
      </c>
      <c r="T8" s="143" t="s">
        <v>184</v>
      </c>
      <c r="U8" s="4">
        <f t="shared" si="0"/>
        <v>178.47</v>
      </c>
      <c r="V8" s="22">
        <f>IF(T8="",0,ROUNDDOWN((POWER((Konst!$C$29-$U8),Konst!$D$29))*Konst!$B$29,0))</f>
        <v>380</v>
      </c>
      <c r="W8" s="145">
        <f t="shared" si="1"/>
        <v>2802</v>
      </c>
    </row>
    <row r="9" spans="1:24" ht="12.75">
      <c r="A9" s="14" t="s">
        <v>43</v>
      </c>
      <c r="B9" s="53"/>
      <c r="C9" s="152"/>
      <c r="D9" s="53"/>
      <c r="E9" s="142" t="s">
        <v>182</v>
      </c>
      <c r="F9" s="124"/>
      <c r="G9" s="22">
        <f>IF(E9="",0,ROUNDDOWN((POWER((Konst!$C$30-($E9*Konst!$E$30)),Konst!$D$30))*Konst!$B$30,0))</f>
        <v>414</v>
      </c>
      <c r="H9" s="146">
        <v>1.35</v>
      </c>
      <c r="I9" s="22">
        <f>IF(H9="",0,ROUNDDOWN((POWER((($H9*100)-Konst!$C$32),Konst!$D$32))*Konst!$B$32,0))</f>
        <v>460</v>
      </c>
      <c r="J9" s="146">
        <v>9</v>
      </c>
      <c r="K9" s="22">
        <f>IF(J9="",0,ROUNDDOWN((POWER(($J9-Konst!$C$34),Konst!$D$34))*Konst!$B$34,0))</f>
        <v>464</v>
      </c>
      <c r="L9" s="146">
        <v>31</v>
      </c>
      <c r="M9" s="45"/>
      <c r="N9" s="22">
        <f>IF(L9="",0,ROUNDDOWN((POWER((Konst!$C$27-$L9),Konst!$D$27))*Konst!$B$27,0))</f>
        <v>414</v>
      </c>
      <c r="O9" s="142" t="s">
        <v>155</v>
      </c>
      <c r="P9" s="45"/>
      <c r="Q9" s="22">
        <f>IF(O9="",0,ROUNDDOWN((POWER((($O9*100)-Konst!$C$33),Konst!$D$33))*Konst!$B$33,0))</f>
        <v>381</v>
      </c>
      <c r="R9" s="142" t="s">
        <v>183</v>
      </c>
      <c r="S9" s="22">
        <f>IF(R9="",0,ROUNDDOWN((POWER(($R9-Konst!$C$35),Konst!$D$35))*Konst!$B$35,0))</f>
        <v>289</v>
      </c>
      <c r="T9" s="143" t="s">
        <v>184</v>
      </c>
      <c r="U9" s="4">
        <f t="shared" si="0"/>
        <v>178.47</v>
      </c>
      <c r="V9" s="22">
        <f>IF(T9="",0,ROUNDDOWN((POWER((Konst!$C$29-$U9),Konst!$D$29))*Konst!$B$29,0))</f>
        <v>380</v>
      </c>
      <c r="W9" s="145">
        <f t="shared" si="1"/>
        <v>2802</v>
      </c>
      <c r="X9" s="34"/>
    </row>
    <row r="10" spans="1:24" s="28" customFormat="1" ht="12.75">
      <c r="A10" s="14" t="s">
        <v>44</v>
      </c>
      <c r="B10" s="53"/>
      <c r="C10" s="152"/>
      <c r="D10" s="53"/>
      <c r="E10" s="142" t="s">
        <v>182</v>
      </c>
      <c r="F10" s="124"/>
      <c r="G10" s="22">
        <f>IF(E10="",0,ROUNDDOWN((POWER((Konst!$C$30-($E10*Konst!$E$30)),Konst!$D$30))*Konst!$B$30,0))</f>
        <v>414</v>
      </c>
      <c r="H10" s="146">
        <v>1.35</v>
      </c>
      <c r="I10" s="22">
        <f>IF(H10="",0,ROUNDDOWN((POWER((($H10*100)-Konst!$C$32),Konst!$D$32))*Konst!$B$32,0))</f>
        <v>460</v>
      </c>
      <c r="J10" s="146">
        <v>9</v>
      </c>
      <c r="K10" s="22">
        <f>IF(J10="",0,ROUNDDOWN((POWER(($J10-Konst!$C$34),Konst!$D$34))*Konst!$B$34,0))</f>
        <v>464</v>
      </c>
      <c r="L10" s="146">
        <v>31</v>
      </c>
      <c r="M10" s="45"/>
      <c r="N10" s="22">
        <f>IF(L10="",0,ROUNDDOWN((POWER((Konst!$C$27-$L10),Konst!$D$27))*Konst!$B$27,0))</f>
        <v>414</v>
      </c>
      <c r="O10" s="142" t="s">
        <v>155</v>
      </c>
      <c r="P10" s="45"/>
      <c r="Q10" s="22">
        <f>IF(O10="",0,ROUNDDOWN((POWER((($O10*100)-Konst!$C$33),Konst!$D$33))*Konst!$B$33,0))</f>
        <v>381</v>
      </c>
      <c r="R10" s="142" t="s">
        <v>183</v>
      </c>
      <c r="S10" s="22">
        <f>IF(R10="",0,ROUNDDOWN((POWER(($R10-Konst!$C$35),Konst!$D$35))*Konst!$B$35,0))</f>
        <v>289</v>
      </c>
      <c r="T10" s="143" t="s">
        <v>184</v>
      </c>
      <c r="U10" s="4">
        <f t="shared" si="0"/>
        <v>178.47</v>
      </c>
      <c r="V10" s="22">
        <f>IF(T10="",0,ROUNDDOWN((POWER((Konst!$C$29-$U10),Konst!$D$29))*Konst!$B$29,0))</f>
        <v>380</v>
      </c>
      <c r="W10" s="145">
        <f t="shared" si="1"/>
        <v>2802</v>
      </c>
      <c r="X10" s="153"/>
    </row>
    <row r="11" spans="1:23" ht="12.75">
      <c r="A11" s="14" t="s">
        <v>45</v>
      </c>
      <c r="B11" s="53"/>
      <c r="C11" s="152"/>
      <c r="D11" s="53"/>
      <c r="E11" s="142" t="s">
        <v>182</v>
      </c>
      <c r="F11" s="124"/>
      <c r="G11" s="22">
        <f>IF(E11="",0,ROUNDDOWN((POWER((Konst!$C$30-($E11*Konst!$E$30)),Konst!$D$30))*Konst!$B$30,0))</f>
        <v>414</v>
      </c>
      <c r="H11" s="146">
        <v>1.35</v>
      </c>
      <c r="I11" s="22">
        <f>IF(H11="",0,ROUNDDOWN((POWER((($H11*100)-Konst!$C$32),Konst!$D$32))*Konst!$B$32,0))</f>
        <v>460</v>
      </c>
      <c r="J11" s="146">
        <v>9</v>
      </c>
      <c r="K11" s="22">
        <f>IF(J11="",0,ROUNDDOWN((POWER(($J11-Konst!$C$34),Konst!$D$34))*Konst!$B$34,0))</f>
        <v>464</v>
      </c>
      <c r="L11" s="146">
        <v>31</v>
      </c>
      <c r="M11" s="45"/>
      <c r="N11" s="22">
        <f>IF(L11="",0,ROUNDDOWN((POWER((Konst!$C$27-$L11),Konst!$D$27))*Konst!$B$27,0))</f>
        <v>414</v>
      </c>
      <c r="O11" s="142" t="s">
        <v>155</v>
      </c>
      <c r="P11" s="45"/>
      <c r="Q11" s="22">
        <f>IF(O11="",0,ROUNDDOWN((POWER((($O11*100)-Konst!$C$33),Konst!$D$33))*Konst!$B$33,0))</f>
        <v>381</v>
      </c>
      <c r="R11" s="142" t="s">
        <v>183</v>
      </c>
      <c r="S11" s="22">
        <f>IF(R11="",0,ROUNDDOWN((POWER(($R11-Konst!$C$35),Konst!$D$35))*Konst!$B$35,0))</f>
        <v>289</v>
      </c>
      <c r="T11" s="143" t="s">
        <v>184</v>
      </c>
      <c r="U11" s="4">
        <f t="shared" si="0"/>
        <v>178.47</v>
      </c>
      <c r="V11" s="22">
        <f>IF(T11="",0,ROUNDDOWN((POWER((Konst!$C$29-$U11),Konst!$D$29))*Konst!$B$29,0))</f>
        <v>380</v>
      </c>
      <c r="W11" s="145">
        <f t="shared" si="1"/>
        <v>2802</v>
      </c>
    </row>
    <row r="12" spans="1:23" ht="12.75">
      <c r="A12" s="14" t="s">
        <v>46</v>
      </c>
      <c r="B12" s="53"/>
      <c r="C12" s="152"/>
      <c r="D12" s="53"/>
      <c r="E12" s="142" t="s">
        <v>182</v>
      </c>
      <c r="F12" s="124"/>
      <c r="G12" s="22">
        <f>IF(E12="",0,ROUNDDOWN((POWER((Konst!$C$30-($E12*Konst!$E$30)),Konst!$D$30))*Konst!$B$30,0))</f>
        <v>414</v>
      </c>
      <c r="H12" s="146">
        <v>1.35</v>
      </c>
      <c r="I12" s="22">
        <f>IF(H12="",0,ROUNDDOWN((POWER((($H12*100)-Konst!$C$32),Konst!$D$32))*Konst!$B$32,0))</f>
        <v>460</v>
      </c>
      <c r="J12" s="146">
        <v>9</v>
      </c>
      <c r="K12" s="22">
        <f>IF(J12="",0,ROUNDDOWN((POWER(($J12-Konst!$C$34),Konst!$D$34))*Konst!$B$34,0))</f>
        <v>464</v>
      </c>
      <c r="L12" s="146">
        <v>31</v>
      </c>
      <c r="M12" s="45"/>
      <c r="N12" s="22">
        <f>IF(L12="",0,ROUNDDOWN((POWER((Konst!$C$27-$L12),Konst!$D$27))*Konst!$B$27,0))</f>
        <v>414</v>
      </c>
      <c r="O12" s="142" t="s">
        <v>155</v>
      </c>
      <c r="P12" s="45"/>
      <c r="Q12" s="22">
        <f>IF(O12="",0,ROUNDDOWN((POWER((($O12*100)-Konst!$C$33),Konst!$D$33))*Konst!$B$33,0))</f>
        <v>381</v>
      </c>
      <c r="R12" s="142" t="s">
        <v>183</v>
      </c>
      <c r="S12" s="22">
        <f>IF(R12="",0,ROUNDDOWN((POWER(($R12-Konst!$C$35),Konst!$D$35))*Konst!$B$35,0))</f>
        <v>289</v>
      </c>
      <c r="T12" s="143" t="s">
        <v>184</v>
      </c>
      <c r="U12" s="4">
        <f t="shared" si="0"/>
        <v>178.47</v>
      </c>
      <c r="V12" s="22">
        <f>IF(T12="",0,ROUNDDOWN((POWER((Konst!$C$29-$U12),Konst!$D$29))*Konst!$B$29,0))</f>
        <v>380</v>
      </c>
      <c r="W12" s="145">
        <f t="shared" si="1"/>
        <v>2802</v>
      </c>
    </row>
    <row r="13" spans="1:28" ht="12.75">
      <c r="A13" s="14" t="s">
        <v>47</v>
      </c>
      <c r="B13" s="53"/>
      <c r="C13" s="152"/>
      <c r="D13" s="53"/>
      <c r="E13" s="142" t="s">
        <v>182</v>
      </c>
      <c r="F13" s="124"/>
      <c r="G13" s="22">
        <f>IF(E13="",0,ROUNDDOWN((POWER((Konst!$C$30-($E13*Konst!$E$30)),Konst!$D$30))*Konst!$B$30,0))</f>
        <v>414</v>
      </c>
      <c r="H13" s="146">
        <v>1.35</v>
      </c>
      <c r="I13" s="22">
        <f>IF(H13="",0,ROUNDDOWN((POWER((($H13*100)-Konst!$C$32),Konst!$D$32))*Konst!$B$32,0))</f>
        <v>460</v>
      </c>
      <c r="J13" s="146">
        <v>9</v>
      </c>
      <c r="K13" s="22">
        <f>IF(J13="",0,ROUNDDOWN((POWER(($J13-Konst!$C$34),Konst!$D$34))*Konst!$B$34,0))</f>
        <v>464</v>
      </c>
      <c r="L13" s="146">
        <v>31</v>
      </c>
      <c r="M13" s="45"/>
      <c r="N13" s="22">
        <f>IF(L13="",0,ROUNDDOWN((POWER((Konst!$C$27-$L13),Konst!$D$27))*Konst!$B$27,0))</f>
        <v>414</v>
      </c>
      <c r="O13" s="142" t="s">
        <v>155</v>
      </c>
      <c r="P13" s="45"/>
      <c r="Q13" s="22">
        <f>IF(O13="",0,ROUNDDOWN((POWER((($O13*100)-Konst!$C$33),Konst!$D$33))*Konst!$B$33,0))</f>
        <v>381</v>
      </c>
      <c r="R13" s="142" t="s">
        <v>183</v>
      </c>
      <c r="S13" s="22">
        <f>IF(R13="",0,ROUNDDOWN((POWER(($R13-Konst!$C$35),Konst!$D$35))*Konst!$B$35,0))</f>
        <v>289</v>
      </c>
      <c r="T13" s="143" t="s">
        <v>184</v>
      </c>
      <c r="U13" s="4">
        <f t="shared" si="0"/>
        <v>178.47</v>
      </c>
      <c r="V13" s="22">
        <f>IF(T13="",0,ROUNDDOWN((POWER((Konst!$C$29-$U13),Konst!$D$29))*Konst!$B$29,0))</f>
        <v>380</v>
      </c>
      <c r="W13" s="145">
        <f t="shared" si="1"/>
        <v>2802</v>
      </c>
      <c r="AB13" s="3"/>
    </row>
    <row r="14" spans="1:28" ht="12.75">
      <c r="A14" s="14" t="s">
        <v>48</v>
      </c>
      <c r="B14" s="62"/>
      <c r="C14" s="152"/>
      <c r="D14" s="53"/>
      <c r="E14" s="142" t="s">
        <v>182</v>
      </c>
      <c r="F14" s="124"/>
      <c r="G14" s="22">
        <f>IF(E14="",0,ROUNDDOWN((POWER((Konst!$C$30-($E14*Konst!$E$30)),Konst!$D$30))*Konst!$B$30,0))</f>
        <v>414</v>
      </c>
      <c r="H14" s="146">
        <v>1.35</v>
      </c>
      <c r="I14" s="22">
        <f>IF(H14="",0,ROUNDDOWN((POWER((($H14*100)-Konst!$C$32),Konst!$D$32))*Konst!$B$32,0))</f>
        <v>460</v>
      </c>
      <c r="J14" s="146">
        <v>9</v>
      </c>
      <c r="K14" s="22">
        <f>IF(J14="",0,ROUNDDOWN((POWER(($J14-Konst!$C$34),Konst!$D$34))*Konst!$B$34,0))</f>
        <v>464</v>
      </c>
      <c r="L14" s="146">
        <v>31</v>
      </c>
      <c r="M14" s="45"/>
      <c r="N14" s="22">
        <f>IF(L14="",0,ROUNDDOWN((POWER((Konst!$C$27-$L14),Konst!$D$27))*Konst!$B$27,0))</f>
        <v>414</v>
      </c>
      <c r="O14" s="142" t="s">
        <v>155</v>
      </c>
      <c r="P14" s="45"/>
      <c r="Q14" s="22">
        <f>IF(O14="",0,ROUNDDOWN((POWER((($O14*100)-Konst!$C$33),Konst!$D$33))*Konst!$B$33,0))</f>
        <v>381</v>
      </c>
      <c r="R14" s="142" t="s">
        <v>183</v>
      </c>
      <c r="S14" s="22">
        <f>IF(R14="",0,ROUNDDOWN((POWER(($R14-Konst!$C$35),Konst!$D$35))*Konst!$B$35,0))</f>
        <v>289</v>
      </c>
      <c r="T14" s="143" t="s">
        <v>184</v>
      </c>
      <c r="U14" s="4">
        <f t="shared" si="0"/>
        <v>178.47</v>
      </c>
      <c r="V14" s="22">
        <f>IF(T14="",0,ROUNDDOWN((POWER((Konst!$C$29-$U14),Konst!$D$29))*Konst!$B$29,0))</f>
        <v>380</v>
      </c>
      <c r="W14" s="145">
        <f t="shared" si="1"/>
        <v>2802</v>
      </c>
      <c r="AB14" s="6"/>
    </row>
    <row r="15" spans="1:23" ht="12.75">
      <c r="A15" s="14" t="s">
        <v>49</v>
      </c>
      <c r="B15" s="62"/>
      <c r="C15" s="152"/>
      <c r="D15" s="53"/>
      <c r="E15" s="142" t="s">
        <v>182</v>
      </c>
      <c r="F15" s="124"/>
      <c r="G15" s="22">
        <f>IF(E15="",0,ROUNDDOWN((POWER((Konst!$C$30-($E15*Konst!$E$30)),Konst!$D$30))*Konst!$B$30,0))</f>
        <v>414</v>
      </c>
      <c r="H15" s="146">
        <v>1.35</v>
      </c>
      <c r="I15" s="22">
        <f>IF(H15="",0,ROUNDDOWN((POWER((($H15*100)-Konst!$C$32),Konst!$D$32))*Konst!$B$32,0))</f>
        <v>460</v>
      </c>
      <c r="J15" s="146">
        <v>9</v>
      </c>
      <c r="K15" s="22">
        <f>IF(J15="",0,ROUNDDOWN((POWER(($J15-Konst!$C$34),Konst!$D$34))*Konst!$B$34,0))</f>
        <v>464</v>
      </c>
      <c r="L15" s="146">
        <v>31</v>
      </c>
      <c r="M15" s="45"/>
      <c r="N15" s="22">
        <f>IF(L15="",0,ROUNDDOWN((POWER((Konst!$C$27-$L15),Konst!$D$27))*Konst!$B$27,0))</f>
        <v>414</v>
      </c>
      <c r="O15" s="142" t="s">
        <v>155</v>
      </c>
      <c r="P15" s="45"/>
      <c r="Q15" s="22">
        <f>IF(O15="",0,ROUNDDOWN((POWER((($O15*100)-Konst!$C$33),Konst!$D$33))*Konst!$B$33,0))</f>
        <v>381</v>
      </c>
      <c r="R15" s="142" t="s">
        <v>183</v>
      </c>
      <c r="S15" s="22">
        <f>IF(R15="",0,ROUNDDOWN((POWER(($R15-Konst!$C$35),Konst!$D$35))*Konst!$B$35,0))</f>
        <v>289</v>
      </c>
      <c r="T15" s="143" t="s">
        <v>184</v>
      </c>
      <c r="U15" s="4">
        <f t="shared" si="0"/>
        <v>178.47</v>
      </c>
      <c r="V15" s="22">
        <f>IF(T15="",0,ROUNDDOWN((POWER((Konst!$C$29-$U15),Konst!$D$29))*Konst!$B$29,0))</f>
        <v>380</v>
      </c>
      <c r="W15" s="145">
        <f t="shared" si="1"/>
        <v>2802</v>
      </c>
    </row>
    <row r="16" spans="1:24" ht="12.75">
      <c r="A16" s="14" t="s">
        <v>50</v>
      </c>
      <c r="B16" s="53"/>
      <c r="C16" s="152"/>
      <c r="D16" s="53"/>
      <c r="E16" s="142" t="s">
        <v>182</v>
      </c>
      <c r="F16" s="124"/>
      <c r="G16" s="22">
        <f>IF(E16="",0,ROUNDDOWN((POWER((Konst!$C$30-($E16*Konst!$E$30)),Konst!$D$30))*Konst!$B$30,0))</f>
        <v>414</v>
      </c>
      <c r="H16" s="146">
        <v>1.35</v>
      </c>
      <c r="I16" s="22">
        <f>IF(H16="",0,ROUNDDOWN((POWER((($H16*100)-Konst!$C$32),Konst!$D$32))*Konst!$B$32,0))</f>
        <v>460</v>
      </c>
      <c r="J16" s="146">
        <v>9</v>
      </c>
      <c r="K16" s="22">
        <f>IF(J16="",0,ROUNDDOWN((POWER(($J16-Konst!$C$34),Konst!$D$34))*Konst!$B$34,0))</f>
        <v>464</v>
      </c>
      <c r="L16" s="146">
        <v>31</v>
      </c>
      <c r="M16" s="45"/>
      <c r="N16" s="22">
        <f>IF(L16="",0,ROUNDDOWN((POWER((Konst!$C$27-$L16),Konst!$D$27))*Konst!$B$27,0))</f>
        <v>414</v>
      </c>
      <c r="O16" s="142" t="s">
        <v>155</v>
      </c>
      <c r="P16" s="45"/>
      <c r="Q16" s="22">
        <f>IF(O16="",0,ROUNDDOWN((POWER((($O16*100)-Konst!$C$33),Konst!$D$33))*Konst!$B$33,0))</f>
        <v>381</v>
      </c>
      <c r="R16" s="142" t="s">
        <v>183</v>
      </c>
      <c r="S16" s="22">
        <f>IF(R16="",0,ROUNDDOWN((POWER(($R16-Konst!$C$35),Konst!$D$35))*Konst!$B$35,0))</f>
        <v>289</v>
      </c>
      <c r="T16" s="143" t="s">
        <v>184</v>
      </c>
      <c r="U16" s="4">
        <f t="shared" si="0"/>
        <v>178.47</v>
      </c>
      <c r="V16" s="22">
        <f>IF(T16="",0,ROUNDDOWN((POWER((Konst!$C$29-$U16),Konst!$D$29))*Konst!$B$29,0))</f>
        <v>380</v>
      </c>
      <c r="W16" s="145">
        <f t="shared" si="1"/>
        <v>2802</v>
      </c>
      <c r="X16" s="34"/>
    </row>
    <row r="17" spans="1:23" ht="12.75">
      <c r="A17" s="14" t="s">
        <v>57</v>
      </c>
      <c r="B17" s="53"/>
      <c r="C17" s="152"/>
      <c r="D17" s="53"/>
      <c r="E17" s="142" t="s">
        <v>182</v>
      </c>
      <c r="F17" s="124"/>
      <c r="G17" s="22">
        <f>IF(E17="",0,ROUNDDOWN((POWER((Konst!$C$30-($E17*Konst!$E$30)),Konst!$D$30))*Konst!$B$30,0))</f>
        <v>414</v>
      </c>
      <c r="H17" s="146">
        <v>1.35</v>
      </c>
      <c r="I17" s="22">
        <f>IF(H17="",0,ROUNDDOWN((POWER((($H17*100)-Konst!$C$32),Konst!$D$32))*Konst!$B$32,0))</f>
        <v>460</v>
      </c>
      <c r="J17" s="146">
        <v>9</v>
      </c>
      <c r="K17" s="22">
        <f>IF(J17="",0,ROUNDDOWN((POWER(($J17-Konst!$C$34),Konst!$D$34))*Konst!$B$34,0))</f>
        <v>464</v>
      </c>
      <c r="L17" s="146">
        <v>31</v>
      </c>
      <c r="M17" s="45"/>
      <c r="N17" s="22">
        <f>IF(L17="",0,ROUNDDOWN((POWER((Konst!$C$27-$L17),Konst!$D$27))*Konst!$B$27,0))</f>
        <v>414</v>
      </c>
      <c r="O17" s="142" t="s">
        <v>155</v>
      </c>
      <c r="P17" s="45"/>
      <c r="Q17" s="22">
        <f>IF(O17="",0,ROUNDDOWN((POWER((($O17*100)-Konst!$C$33),Konst!$D$33))*Konst!$B$33,0))</f>
        <v>381</v>
      </c>
      <c r="R17" s="142" t="s">
        <v>183</v>
      </c>
      <c r="S17" s="22">
        <f>IF(R17="",0,ROUNDDOWN((POWER(($R17-Konst!$C$35),Konst!$D$35))*Konst!$B$35,0))</f>
        <v>289</v>
      </c>
      <c r="T17" s="143" t="s">
        <v>184</v>
      </c>
      <c r="U17" s="4">
        <f t="shared" si="0"/>
        <v>178.47</v>
      </c>
      <c r="V17" s="22">
        <f>IF(T17="",0,ROUNDDOWN((POWER((Konst!$C$29-$U17),Konst!$D$29))*Konst!$B$29,0))</f>
        <v>380</v>
      </c>
      <c r="W17" s="145">
        <f t="shared" si="1"/>
        <v>2802</v>
      </c>
    </row>
    <row r="18" spans="1:23" ht="12.75">
      <c r="A18" s="14" t="s">
        <v>57</v>
      </c>
      <c r="B18" s="53"/>
      <c r="C18" s="152"/>
      <c r="D18" s="53"/>
      <c r="E18" s="142" t="s">
        <v>182</v>
      </c>
      <c r="F18" s="124"/>
      <c r="G18" s="22">
        <f>IF(E18="",0,ROUNDDOWN((POWER((Konst!$C$30-($E18*Konst!$E$30)),Konst!$D$30))*Konst!$B$30,0))</f>
        <v>414</v>
      </c>
      <c r="H18" s="146">
        <v>1.35</v>
      </c>
      <c r="I18" s="22">
        <f>IF(H18="",0,ROUNDDOWN((POWER((($H18*100)-Konst!$C$32),Konst!$D$32))*Konst!$B$32,0))</f>
        <v>460</v>
      </c>
      <c r="J18" s="146">
        <v>9</v>
      </c>
      <c r="K18" s="22">
        <f>IF(J18="",0,ROUNDDOWN((POWER(($J18-Konst!$C$34),Konst!$D$34))*Konst!$B$34,0))</f>
        <v>464</v>
      </c>
      <c r="L18" s="146">
        <v>31</v>
      </c>
      <c r="M18" s="45"/>
      <c r="N18" s="22">
        <f>IF(L18="",0,ROUNDDOWN((POWER((Konst!$C$27-$L18),Konst!$D$27))*Konst!$B$27,0))</f>
        <v>414</v>
      </c>
      <c r="O18" s="142" t="s">
        <v>155</v>
      </c>
      <c r="P18" s="45"/>
      <c r="Q18" s="22">
        <f>IF(O18="",0,ROUNDDOWN((POWER((($O18*100)-Konst!$C$33),Konst!$D$33))*Konst!$B$33,0))</f>
        <v>381</v>
      </c>
      <c r="R18" s="142" t="s">
        <v>183</v>
      </c>
      <c r="S18" s="22">
        <f>IF(R18="",0,ROUNDDOWN((POWER(($R18-Konst!$C$35),Konst!$D$35))*Konst!$B$35,0))</f>
        <v>289</v>
      </c>
      <c r="T18" s="143" t="s">
        <v>184</v>
      </c>
      <c r="U18" s="4">
        <f t="shared" si="0"/>
        <v>178.47</v>
      </c>
      <c r="V18" s="22">
        <f>IF(T18="",0,ROUNDDOWN((POWER((Konst!$C$29-$U18),Konst!$D$29))*Konst!$B$29,0))</f>
        <v>380</v>
      </c>
      <c r="W18" s="145">
        <f t="shared" si="1"/>
        <v>2802</v>
      </c>
    </row>
    <row r="19" spans="1:24" ht="12.75">
      <c r="A19" s="151"/>
      <c r="B19" s="54"/>
      <c r="E19" s="155"/>
      <c r="H19" s="156"/>
      <c r="J19" s="151"/>
      <c r="L19" s="151"/>
      <c r="O19" s="151"/>
      <c r="R19" s="151"/>
      <c r="T19" s="151"/>
      <c r="U19" s="151"/>
      <c r="W19" s="151"/>
      <c r="X19" s="151"/>
    </row>
    <row r="20" spans="1:24" ht="12.75">
      <c r="A20" s="151"/>
      <c r="B20" s="54"/>
      <c r="C20" s="86"/>
      <c r="E20" s="155"/>
      <c r="H20" s="156"/>
      <c r="J20" s="151"/>
      <c r="L20" s="151"/>
      <c r="O20" s="151"/>
      <c r="R20" s="151"/>
      <c r="T20" s="151"/>
      <c r="U20" s="151"/>
      <c r="W20" s="151"/>
      <c r="X20" s="151"/>
    </row>
    <row r="21" spans="1:24" ht="12.75">
      <c r="A21" s="151"/>
      <c r="B21" s="151"/>
      <c r="E21" s="155"/>
      <c r="H21" s="156"/>
      <c r="J21" s="151"/>
      <c r="L21" s="151"/>
      <c r="O21" s="151"/>
      <c r="R21" s="151"/>
      <c r="T21" s="151"/>
      <c r="U21" s="151"/>
      <c r="W21" s="151"/>
      <c r="X21" s="151"/>
    </row>
    <row r="22" spans="1:23" ht="12" customHeight="1">
      <c r="A22" s="8"/>
      <c r="B22" s="9" t="s">
        <v>185</v>
      </c>
      <c r="C22" s="10"/>
      <c r="D22" s="24"/>
      <c r="E22" s="31"/>
      <c r="F22" s="47"/>
      <c r="G22" s="12"/>
      <c r="H22" s="29"/>
      <c r="I22" s="52"/>
      <c r="J22" s="12"/>
      <c r="K22" s="11"/>
      <c r="L22" s="12"/>
      <c r="M22" s="11"/>
      <c r="N22" s="12"/>
      <c r="O22" s="11"/>
      <c r="P22" s="47"/>
      <c r="Q22" s="12"/>
      <c r="R22" s="11"/>
      <c r="S22" s="79"/>
      <c r="T22" s="37"/>
      <c r="U22" s="37"/>
      <c r="V22" s="79"/>
      <c r="W22" s="72"/>
    </row>
    <row r="23" spans="1:24" s="28" customFormat="1" ht="12.75">
      <c r="A23" s="14"/>
      <c r="B23" s="3"/>
      <c r="C23" s="3"/>
      <c r="D23" s="132"/>
      <c r="E23" s="14" t="s">
        <v>127</v>
      </c>
      <c r="F23" s="48"/>
      <c r="G23" s="17"/>
      <c r="H23" s="15" t="s">
        <v>114</v>
      </c>
      <c r="I23" s="17"/>
      <c r="J23" s="14" t="s">
        <v>11</v>
      </c>
      <c r="K23" s="50"/>
      <c r="L23" s="17"/>
      <c r="M23" s="15" t="s">
        <v>115</v>
      </c>
      <c r="N23" s="17"/>
      <c r="O23" s="17"/>
      <c r="P23" s="18" t="s">
        <v>26</v>
      </c>
      <c r="Q23" s="138"/>
      <c r="R23" s="71"/>
      <c r="S23" s="92"/>
      <c r="T23" s="91"/>
      <c r="U23" s="95"/>
      <c r="V23" s="92"/>
      <c r="W23" s="89"/>
      <c r="X23" s="109"/>
    </row>
    <row r="24" spans="1:24" ht="12.75">
      <c r="A24" s="41" t="s">
        <v>37</v>
      </c>
      <c r="B24" s="62"/>
      <c r="C24" s="21"/>
      <c r="D24" s="62"/>
      <c r="E24" s="142" t="s">
        <v>182</v>
      </c>
      <c r="F24" s="46"/>
      <c r="G24" s="22">
        <f>IF(E24="",0,ROUNDDOWN((POWER((Konst!$C$30-($E24*Konst!$E$30)),Konst!$D$30))*Konst!$B$30,0))</f>
        <v>414</v>
      </c>
      <c r="H24" s="142" t="s">
        <v>188</v>
      </c>
      <c r="I24" s="22">
        <f>IF(H24="",0,ROUNDDOWN((POWER((($H24*100)-Konst!$C$32),Konst!$D$32))*Konst!$B$32,0))</f>
        <v>460</v>
      </c>
      <c r="J24" s="142" t="s">
        <v>189</v>
      </c>
      <c r="K24" s="45"/>
      <c r="L24" s="22">
        <f>IF(J24="",0,ROUNDDOWN((POWER((($J24*100)-Konst!$C$33),Konst!$D$33))*Konst!$B$33,0))</f>
        <v>338</v>
      </c>
      <c r="M24" s="143" t="s">
        <v>183</v>
      </c>
      <c r="N24" s="22">
        <f>IF(M24="",0,ROUNDDOWN((POWER(($M24-Konst!$C$35),Konst!$D$35))*Konst!$B$35,0))</f>
        <v>289</v>
      </c>
      <c r="O24" s="22"/>
      <c r="P24" s="145">
        <f>SUM(G24,I24,L24,N24)</f>
        <v>1501</v>
      </c>
      <c r="Q24" s="36"/>
      <c r="R24" s="87"/>
      <c r="S24" s="36"/>
      <c r="T24" s="37"/>
      <c r="U24" s="7"/>
      <c r="V24" s="36"/>
      <c r="W24" s="90"/>
      <c r="X24" s="6"/>
    </row>
    <row r="25" spans="1:24" ht="12.75">
      <c r="A25" s="41" t="s">
        <v>38</v>
      </c>
      <c r="B25" s="53"/>
      <c r="C25" s="3"/>
      <c r="D25" s="53"/>
      <c r="E25" s="142" t="s">
        <v>182</v>
      </c>
      <c r="F25" s="46"/>
      <c r="G25" s="22">
        <f>IF(E25="",0,ROUNDDOWN((POWER((Konst!$C$30-($E25*Konst!$E$30)),Konst!$D$30))*Konst!$B$30,0))</f>
        <v>414</v>
      </c>
      <c r="H25" s="142" t="s">
        <v>188</v>
      </c>
      <c r="I25" s="22">
        <f>IF(H25="",0,ROUNDDOWN((POWER((($H25*100)-Konst!$C$32),Konst!$D$32))*Konst!$B$32,0))</f>
        <v>460</v>
      </c>
      <c r="J25" s="142" t="s">
        <v>189</v>
      </c>
      <c r="K25" s="45"/>
      <c r="L25" s="22">
        <f>IF(J25="",0,ROUNDDOWN((POWER((($J25*100)-Konst!$C$33),Konst!$D$33))*Konst!$B$33,0))</f>
        <v>338</v>
      </c>
      <c r="M25" s="143" t="s">
        <v>183</v>
      </c>
      <c r="N25" s="22">
        <f>IF(M25="",0,ROUNDDOWN((POWER(($M25-Konst!$C$35),Konst!$D$35))*Konst!$B$35,0))</f>
        <v>289</v>
      </c>
      <c r="O25" s="22"/>
      <c r="P25" s="145">
        <f aca="true" t="shared" si="2" ref="P25:P43">SUM(G25,I25,L25,N25)</f>
        <v>1501</v>
      </c>
      <c r="Q25" s="36"/>
      <c r="R25" s="87"/>
      <c r="S25" s="36"/>
      <c r="T25" s="37"/>
      <c r="U25" s="7"/>
      <c r="V25" s="36"/>
      <c r="W25" s="90"/>
      <c r="X25" s="158"/>
    </row>
    <row r="26" spans="1:24" ht="12.75">
      <c r="A26" s="41" t="s">
        <v>39</v>
      </c>
      <c r="B26" s="62"/>
      <c r="C26" s="21"/>
      <c r="D26" s="62"/>
      <c r="E26" s="142" t="s">
        <v>182</v>
      </c>
      <c r="F26" s="46"/>
      <c r="G26" s="22">
        <f>IF(E26="",0,ROUNDDOWN((POWER((Konst!$C$30-($E26*Konst!$E$30)),Konst!$D$30))*Konst!$B$30,0))</f>
        <v>414</v>
      </c>
      <c r="H26" s="142" t="s">
        <v>188</v>
      </c>
      <c r="I26" s="22">
        <f>IF(H26="",0,ROUNDDOWN((POWER((($H26*100)-Konst!$C$32),Konst!$D$32))*Konst!$B$32,0))</f>
        <v>460</v>
      </c>
      <c r="J26" s="142" t="s">
        <v>189</v>
      </c>
      <c r="K26" s="45"/>
      <c r="L26" s="22">
        <f>IF(J26="",0,ROUNDDOWN((POWER((($J26*100)-Konst!$C$33),Konst!$D$33))*Konst!$B$33,0))</f>
        <v>338</v>
      </c>
      <c r="M26" s="143" t="s">
        <v>183</v>
      </c>
      <c r="N26" s="22">
        <f>IF(M26="",0,ROUNDDOWN((POWER(($M26-Konst!$C$35),Konst!$D$35))*Konst!$B$35,0))</f>
        <v>289</v>
      </c>
      <c r="O26" s="22"/>
      <c r="P26" s="145">
        <f t="shared" si="2"/>
        <v>1501</v>
      </c>
      <c r="Q26" s="36"/>
      <c r="R26" s="87"/>
      <c r="S26" s="36"/>
      <c r="T26" s="37"/>
      <c r="U26" s="7"/>
      <c r="V26" s="36"/>
      <c r="W26" s="90"/>
      <c r="X26" s="6"/>
    </row>
    <row r="27" spans="1:24" ht="12.75">
      <c r="A27" s="41" t="s">
        <v>40</v>
      </c>
      <c r="B27" s="53"/>
      <c r="C27" s="3"/>
      <c r="D27" s="53"/>
      <c r="E27" s="142" t="s">
        <v>182</v>
      </c>
      <c r="F27" s="46"/>
      <c r="G27" s="22">
        <f>IF(E27="",0,ROUNDDOWN((POWER((Konst!$C$30-($E27*Konst!$E$30)),Konst!$D$30))*Konst!$B$30,0))</f>
        <v>414</v>
      </c>
      <c r="H27" s="142" t="s">
        <v>188</v>
      </c>
      <c r="I27" s="22">
        <f>IF(H27="",0,ROUNDDOWN((POWER((($H27*100)-Konst!$C$32),Konst!$D$32))*Konst!$B$32,0))</f>
        <v>460</v>
      </c>
      <c r="J27" s="142" t="s">
        <v>189</v>
      </c>
      <c r="K27" s="45"/>
      <c r="L27" s="22">
        <f>IF(J27="",0,ROUNDDOWN((POWER((($J27*100)-Konst!$C$33),Konst!$D$33))*Konst!$B$33,0))</f>
        <v>338</v>
      </c>
      <c r="M27" s="143" t="s">
        <v>183</v>
      </c>
      <c r="N27" s="22">
        <f>IF(M27="",0,ROUNDDOWN((POWER(($M27-Konst!$C$35),Konst!$D$35))*Konst!$B$35,0))</f>
        <v>289</v>
      </c>
      <c r="O27" s="22"/>
      <c r="P27" s="145">
        <f t="shared" si="2"/>
        <v>1501</v>
      </c>
      <c r="Q27" s="36"/>
      <c r="R27" s="87"/>
      <c r="S27" s="36"/>
      <c r="T27" s="37"/>
      <c r="U27" s="7"/>
      <c r="V27" s="36"/>
      <c r="W27" s="89"/>
      <c r="X27" s="6"/>
    </row>
    <row r="28" spans="1:23" s="28" customFormat="1" ht="12" customHeight="1">
      <c r="A28" s="41" t="s">
        <v>41</v>
      </c>
      <c r="B28" s="53"/>
      <c r="C28" s="3"/>
      <c r="D28" s="53"/>
      <c r="E28" s="142" t="s">
        <v>182</v>
      </c>
      <c r="F28" s="46"/>
      <c r="G28" s="22">
        <f>IF(E28="",0,ROUNDDOWN((POWER((Konst!$C$30-($E28*Konst!$E$30)),Konst!$D$30))*Konst!$B$30,0))</f>
        <v>414</v>
      </c>
      <c r="H28" s="142" t="s">
        <v>188</v>
      </c>
      <c r="I28" s="22">
        <f>IF(H28="",0,ROUNDDOWN((POWER((($H28*100)-Konst!$C$32),Konst!$D$32))*Konst!$B$32,0))</f>
        <v>460</v>
      </c>
      <c r="J28" s="142" t="s">
        <v>189</v>
      </c>
      <c r="K28" s="45"/>
      <c r="L28" s="22">
        <f>IF(J28="",0,ROUNDDOWN((POWER((($J28*100)-Konst!$C$33),Konst!$D$33))*Konst!$B$33,0))</f>
        <v>338</v>
      </c>
      <c r="M28" s="143" t="s">
        <v>183</v>
      </c>
      <c r="N28" s="22">
        <f>IF(M28="",0,ROUNDDOWN((POWER(($M28-Konst!$C$35),Konst!$D$35))*Konst!$B$35,0))</f>
        <v>289</v>
      </c>
      <c r="O28" s="22"/>
      <c r="P28" s="145">
        <f t="shared" si="2"/>
        <v>1501</v>
      </c>
      <c r="Q28" s="36"/>
      <c r="R28" s="87"/>
      <c r="S28" s="113"/>
      <c r="T28" s="115"/>
      <c r="U28" s="115"/>
      <c r="V28" s="113"/>
      <c r="W28" s="106"/>
    </row>
    <row r="29" spans="1:24" ht="12.75">
      <c r="A29" s="41" t="s">
        <v>42</v>
      </c>
      <c r="B29" s="53"/>
      <c r="C29" s="3"/>
      <c r="D29" s="53"/>
      <c r="E29" s="142" t="s">
        <v>182</v>
      </c>
      <c r="F29" s="46"/>
      <c r="G29" s="22">
        <f>IF(E29="",0,ROUNDDOWN((POWER((Konst!$C$30-($E29*Konst!$E$30)),Konst!$D$30))*Konst!$B$30,0))</f>
        <v>414</v>
      </c>
      <c r="H29" s="142" t="s">
        <v>188</v>
      </c>
      <c r="I29" s="22">
        <f>IF(H29="",0,ROUNDDOWN((POWER((($H29*100)-Konst!$C$32),Konst!$D$32))*Konst!$B$32,0))</f>
        <v>460</v>
      </c>
      <c r="J29" s="142" t="s">
        <v>189</v>
      </c>
      <c r="K29" s="45"/>
      <c r="L29" s="22">
        <f>IF(J29="",0,ROUNDDOWN((POWER((($J29*100)-Konst!$C$33),Konst!$D$33))*Konst!$B$33,0))</f>
        <v>338</v>
      </c>
      <c r="M29" s="143" t="s">
        <v>183</v>
      </c>
      <c r="N29" s="22">
        <f>IF(M29="",0,ROUNDDOWN((POWER(($M29-Konst!$C$35),Konst!$D$35))*Konst!$B$35,0))</f>
        <v>289</v>
      </c>
      <c r="O29" s="22"/>
      <c r="P29" s="145">
        <f t="shared" si="2"/>
        <v>1501</v>
      </c>
      <c r="Q29" s="36"/>
      <c r="R29" s="87"/>
      <c r="S29" s="36"/>
      <c r="T29" s="37"/>
      <c r="U29" s="7"/>
      <c r="V29" s="36"/>
      <c r="W29" s="90"/>
      <c r="X29" s="6"/>
    </row>
    <row r="30" spans="1:24" ht="12.75">
      <c r="A30" s="41" t="s">
        <v>43</v>
      </c>
      <c r="B30" s="53"/>
      <c r="C30" s="3"/>
      <c r="D30" s="53"/>
      <c r="E30" s="142" t="s">
        <v>182</v>
      </c>
      <c r="F30" s="46"/>
      <c r="G30" s="22">
        <f>IF(E30="",0,ROUNDDOWN((POWER((Konst!$C$30-($E30*Konst!$E$30)),Konst!$D$30))*Konst!$B$30,0))</f>
        <v>414</v>
      </c>
      <c r="H30" s="142" t="s">
        <v>188</v>
      </c>
      <c r="I30" s="22">
        <f>IF(H30="",0,ROUNDDOWN((POWER((($H30*100)-Konst!$C$32),Konst!$D$32))*Konst!$B$32,0))</f>
        <v>460</v>
      </c>
      <c r="J30" s="142" t="s">
        <v>189</v>
      </c>
      <c r="K30" s="45"/>
      <c r="L30" s="22">
        <f>IF(J30="",0,ROUNDDOWN((POWER((($J30*100)-Konst!$C$33),Konst!$D$33))*Konst!$B$33,0))</f>
        <v>338</v>
      </c>
      <c r="M30" s="143" t="s">
        <v>183</v>
      </c>
      <c r="N30" s="22">
        <f>IF(M30="",0,ROUNDDOWN((POWER(($M30-Konst!$C$35),Konst!$D$35))*Konst!$B$35,0))</f>
        <v>289</v>
      </c>
      <c r="O30" s="22"/>
      <c r="P30" s="145">
        <f t="shared" si="2"/>
        <v>1501</v>
      </c>
      <c r="Q30" s="36"/>
      <c r="R30" s="87"/>
      <c r="S30" s="36"/>
      <c r="T30" s="37"/>
      <c r="U30" s="7"/>
      <c r="V30" s="36"/>
      <c r="W30" s="90"/>
      <c r="X30" s="97"/>
    </row>
    <row r="31" spans="1:24" ht="12.75">
      <c r="A31" s="41" t="s">
        <v>44</v>
      </c>
      <c r="B31" s="53"/>
      <c r="C31" s="3"/>
      <c r="D31" s="53"/>
      <c r="E31" s="142" t="s">
        <v>182</v>
      </c>
      <c r="F31" s="46"/>
      <c r="G31" s="22">
        <f>IF(E31="",0,ROUNDDOWN((POWER((Konst!$C$30-($E31*Konst!$E$30)),Konst!$D$30))*Konst!$B$30,0))</f>
        <v>414</v>
      </c>
      <c r="H31" s="142" t="s">
        <v>188</v>
      </c>
      <c r="I31" s="22">
        <f>IF(H31="",0,ROUNDDOWN((POWER((($H31*100)-Konst!$C$32),Konst!$D$32))*Konst!$B$32,0))</f>
        <v>460</v>
      </c>
      <c r="J31" s="142" t="s">
        <v>189</v>
      </c>
      <c r="K31" s="45"/>
      <c r="L31" s="22">
        <f>IF(J31="",0,ROUNDDOWN((POWER((($J31*100)-Konst!$C$33),Konst!$D$33))*Konst!$B$33,0))</f>
        <v>338</v>
      </c>
      <c r="M31" s="143" t="s">
        <v>183</v>
      </c>
      <c r="N31" s="22">
        <f>IF(M31="",0,ROUNDDOWN((POWER(($M31-Konst!$C$35),Konst!$D$35))*Konst!$B$35,0))</f>
        <v>289</v>
      </c>
      <c r="O31" s="22"/>
      <c r="P31" s="145">
        <f t="shared" si="2"/>
        <v>1501</v>
      </c>
      <c r="Q31" s="36"/>
      <c r="R31" s="87"/>
      <c r="S31" s="36"/>
      <c r="T31" s="37"/>
      <c r="U31" s="7"/>
      <c r="V31" s="36"/>
      <c r="W31" s="90"/>
      <c r="X31" s="6"/>
    </row>
    <row r="32" spans="1:24" ht="12.75">
      <c r="A32" s="41" t="s">
        <v>45</v>
      </c>
      <c r="B32" s="53"/>
      <c r="C32" s="3"/>
      <c r="D32" s="53"/>
      <c r="E32" s="142" t="s">
        <v>182</v>
      </c>
      <c r="F32" s="46"/>
      <c r="G32" s="22">
        <f>IF(E32="",0,ROUNDDOWN((POWER((Konst!$C$30-($E32*Konst!$E$30)),Konst!$D$30))*Konst!$B$30,0))</f>
        <v>414</v>
      </c>
      <c r="H32" s="142" t="s">
        <v>188</v>
      </c>
      <c r="I32" s="22">
        <f>IF(H32="",0,ROUNDDOWN((POWER((($H32*100)-Konst!$C$32),Konst!$D$32))*Konst!$B$32,0))</f>
        <v>460</v>
      </c>
      <c r="J32" s="142" t="s">
        <v>189</v>
      </c>
      <c r="K32" s="45"/>
      <c r="L32" s="22">
        <f>IF(J32="",0,ROUNDDOWN((POWER((($J32*100)-Konst!$C$33),Konst!$D$33))*Konst!$B$33,0))</f>
        <v>338</v>
      </c>
      <c r="M32" s="143" t="s">
        <v>183</v>
      </c>
      <c r="N32" s="22">
        <f>IF(M32="",0,ROUNDDOWN((POWER(($M32-Konst!$C$35),Konst!$D$35))*Konst!$B$35,0))</f>
        <v>289</v>
      </c>
      <c r="O32" s="22"/>
      <c r="P32" s="145">
        <f t="shared" si="2"/>
        <v>1501</v>
      </c>
      <c r="Q32" s="36"/>
      <c r="R32" s="87"/>
      <c r="S32" s="36"/>
      <c r="T32" s="37"/>
      <c r="U32" s="7"/>
      <c r="V32" s="36"/>
      <c r="W32" s="89"/>
      <c r="X32" s="6"/>
    </row>
    <row r="33" spans="1:24" s="28" customFormat="1" ht="12.75">
      <c r="A33" s="41" t="s">
        <v>46</v>
      </c>
      <c r="B33" s="131"/>
      <c r="C33" s="60"/>
      <c r="D33" s="26"/>
      <c r="E33" s="142" t="s">
        <v>182</v>
      </c>
      <c r="F33" s="46"/>
      <c r="G33" s="22">
        <f>IF(E33="",0,ROUNDDOWN((POWER((Konst!$C$30-($E33*Konst!$E$30)),Konst!$D$30))*Konst!$B$30,0))</f>
        <v>414</v>
      </c>
      <c r="H33" s="142" t="s">
        <v>188</v>
      </c>
      <c r="I33" s="22">
        <f>IF(H33="",0,ROUNDDOWN((POWER((($H33*100)-Konst!$C$32),Konst!$D$32))*Konst!$B$32,0))</f>
        <v>460</v>
      </c>
      <c r="J33" s="142" t="s">
        <v>189</v>
      </c>
      <c r="K33" s="45"/>
      <c r="L33" s="22">
        <f>IF(J33="",0,ROUNDDOWN((POWER((($J33*100)-Konst!$C$33),Konst!$D$33))*Konst!$B$33,0))</f>
        <v>338</v>
      </c>
      <c r="M33" s="143" t="s">
        <v>183</v>
      </c>
      <c r="N33" s="22">
        <f>IF(M33="",0,ROUNDDOWN((POWER(($M33-Konst!$C$35),Konst!$D$35))*Konst!$B$35,0))</f>
        <v>289</v>
      </c>
      <c r="O33" s="22"/>
      <c r="P33" s="145">
        <f t="shared" si="2"/>
        <v>1501</v>
      </c>
      <c r="Q33" s="36"/>
      <c r="R33" s="87"/>
      <c r="S33" s="92"/>
      <c r="T33" s="91"/>
      <c r="U33" s="95"/>
      <c r="V33" s="92"/>
      <c r="W33" s="89"/>
      <c r="X33" s="109"/>
    </row>
    <row r="34" spans="1:24" ht="12.75">
      <c r="A34" s="41" t="s">
        <v>47</v>
      </c>
      <c r="B34" s="62"/>
      <c r="C34" s="21"/>
      <c r="D34" s="62"/>
      <c r="E34" s="142" t="s">
        <v>182</v>
      </c>
      <c r="F34" s="46"/>
      <c r="G34" s="22">
        <f>IF(E34="",0,ROUNDDOWN((POWER((Konst!$C$30-($E34*Konst!$E$30)),Konst!$D$30))*Konst!$B$30,0))</f>
        <v>414</v>
      </c>
      <c r="H34" s="142" t="s">
        <v>188</v>
      </c>
      <c r="I34" s="22">
        <f>IF(H34="",0,ROUNDDOWN((POWER((($H34*100)-Konst!$C$32),Konst!$D$32))*Konst!$B$32,0))</f>
        <v>460</v>
      </c>
      <c r="J34" s="142" t="s">
        <v>189</v>
      </c>
      <c r="K34" s="45"/>
      <c r="L34" s="22">
        <f>IF(J34="",0,ROUNDDOWN((POWER((($J34*100)-Konst!$C$33),Konst!$D$33))*Konst!$B$33,0))</f>
        <v>338</v>
      </c>
      <c r="M34" s="143" t="s">
        <v>183</v>
      </c>
      <c r="N34" s="22">
        <f>IF(M34="",0,ROUNDDOWN((POWER(($M34-Konst!$C$35),Konst!$D$35))*Konst!$B$35,0))</f>
        <v>289</v>
      </c>
      <c r="O34" s="22"/>
      <c r="P34" s="145">
        <f t="shared" si="2"/>
        <v>1501</v>
      </c>
      <c r="Q34" s="36"/>
      <c r="R34" s="87"/>
      <c r="S34" s="36"/>
      <c r="T34" s="37"/>
      <c r="U34" s="7"/>
      <c r="V34" s="36"/>
      <c r="W34" s="90"/>
      <c r="X34" s="158"/>
    </row>
    <row r="35" spans="1:24" ht="12.75">
      <c r="A35" s="41" t="s">
        <v>48</v>
      </c>
      <c r="B35" s="119"/>
      <c r="C35" s="135"/>
      <c r="D35" s="120"/>
      <c r="E35" s="142" t="s">
        <v>182</v>
      </c>
      <c r="F35" s="46"/>
      <c r="G35" s="22">
        <f>IF(E35="",0,ROUNDDOWN((POWER((Konst!$C$30-($E35*Konst!$E$30)),Konst!$D$30))*Konst!$B$30,0))</f>
        <v>414</v>
      </c>
      <c r="H35" s="142" t="s">
        <v>188</v>
      </c>
      <c r="I35" s="22">
        <f>IF(H35="",0,ROUNDDOWN((POWER((($H35*100)-Konst!$C$32),Konst!$D$32))*Konst!$B$32,0))</f>
        <v>460</v>
      </c>
      <c r="J35" s="142" t="s">
        <v>189</v>
      </c>
      <c r="K35" s="45"/>
      <c r="L35" s="22">
        <f>IF(J35="",0,ROUNDDOWN((POWER((($J35*100)-Konst!$C$33),Konst!$D$33))*Konst!$B$33,0))</f>
        <v>338</v>
      </c>
      <c r="M35" s="143" t="s">
        <v>183</v>
      </c>
      <c r="N35" s="22">
        <f>IF(M35="",0,ROUNDDOWN((POWER(($M35-Konst!$C$35),Konst!$D$35))*Konst!$B$35,0))</f>
        <v>289</v>
      </c>
      <c r="O35" s="22"/>
      <c r="P35" s="145">
        <f t="shared" si="2"/>
        <v>1501</v>
      </c>
      <c r="Q35" s="36"/>
      <c r="R35" s="87"/>
      <c r="S35" s="36"/>
      <c r="T35" s="37"/>
      <c r="U35" s="7"/>
      <c r="V35" s="36"/>
      <c r="W35" s="90"/>
      <c r="X35" s="6"/>
    </row>
    <row r="36" spans="1:24" s="28" customFormat="1" ht="12.75">
      <c r="A36" s="41" t="s">
        <v>49</v>
      </c>
      <c r="B36" s="53"/>
      <c r="C36" s="3"/>
      <c r="D36" s="53"/>
      <c r="E36" s="142" t="s">
        <v>182</v>
      </c>
      <c r="F36" s="46"/>
      <c r="G36" s="22">
        <f>IF(E36="",0,ROUNDDOWN((POWER((Konst!$C$30-($E36*Konst!$E$30)),Konst!$D$30))*Konst!$B$30,0))</f>
        <v>414</v>
      </c>
      <c r="H36" s="142" t="s">
        <v>188</v>
      </c>
      <c r="I36" s="22">
        <f>IF(H36="",0,ROUNDDOWN((POWER((($H36*100)-Konst!$C$32),Konst!$D$32))*Konst!$B$32,0))</f>
        <v>460</v>
      </c>
      <c r="J36" s="142" t="s">
        <v>189</v>
      </c>
      <c r="K36" s="45"/>
      <c r="L36" s="22">
        <f>IF(J36="",0,ROUNDDOWN((POWER((($J36*100)-Konst!$C$33),Konst!$D$33))*Konst!$B$33,0))</f>
        <v>338</v>
      </c>
      <c r="M36" s="143" t="s">
        <v>183</v>
      </c>
      <c r="N36" s="22">
        <f>IF(M36="",0,ROUNDDOWN((POWER(($M36-Konst!$C$35),Konst!$D$35))*Konst!$B$35,0))</f>
        <v>289</v>
      </c>
      <c r="O36" s="22"/>
      <c r="P36" s="145">
        <f t="shared" si="2"/>
        <v>1501</v>
      </c>
      <c r="Q36" s="36"/>
      <c r="R36" s="87"/>
      <c r="S36" s="36"/>
      <c r="T36" s="37"/>
      <c r="U36" s="7"/>
      <c r="V36" s="36"/>
      <c r="W36" s="90"/>
      <c r="X36" s="159"/>
    </row>
    <row r="37" spans="1:24" ht="12.75">
      <c r="A37" s="41" t="s">
        <v>50</v>
      </c>
      <c r="B37" s="53"/>
      <c r="C37" s="3"/>
      <c r="D37" s="53"/>
      <c r="E37" s="142" t="s">
        <v>182</v>
      </c>
      <c r="F37" s="46"/>
      <c r="G37" s="22">
        <f>IF(E37="",0,ROUNDDOWN((POWER((Konst!$C$30-($E37*Konst!$E$30)),Konst!$D$30))*Konst!$B$30,0))</f>
        <v>414</v>
      </c>
      <c r="H37" s="142" t="s">
        <v>188</v>
      </c>
      <c r="I37" s="22">
        <f>IF(H37="",0,ROUNDDOWN((POWER((($H37*100)-Konst!$C$32),Konst!$D$32))*Konst!$B$32,0))</f>
        <v>460</v>
      </c>
      <c r="J37" s="142" t="s">
        <v>189</v>
      </c>
      <c r="K37" s="45"/>
      <c r="L37" s="22">
        <f>IF(J37="",0,ROUNDDOWN((POWER((($J37*100)-Konst!$C$33),Konst!$D$33))*Konst!$B$33,0))</f>
        <v>338</v>
      </c>
      <c r="M37" s="143" t="s">
        <v>183</v>
      </c>
      <c r="N37" s="22">
        <f>IF(M37="",0,ROUNDDOWN((POWER(($M37-Konst!$C$35),Konst!$D$35))*Konst!$B$35,0))</f>
        <v>289</v>
      </c>
      <c r="O37" s="22"/>
      <c r="P37" s="145">
        <f t="shared" si="2"/>
        <v>1501</v>
      </c>
      <c r="Q37" s="36"/>
      <c r="R37" s="87"/>
      <c r="S37" s="36"/>
      <c r="T37" s="158"/>
      <c r="U37" s="158"/>
      <c r="V37" s="36"/>
      <c r="W37" s="158"/>
      <c r="X37" s="158"/>
    </row>
    <row r="38" spans="1:24" ht="12.75">
      <c r="A38" s="41" t="s">
        <v>51</v>
      </c>
      <c r="B38" s="62"/>
      <c r="C38" s="21"/>
      <c r="D38" s="62"/>
      <c r="E38" s="142" t="s">
        <v>182</v>
      </c>
      <c r="F38" s="46"/>
      <c r="G38" s="22">
        <f>IF(E38="",0,ROUNDDOWN((POWER((Konst!$C$30-($E38*Konst!$E$30)),Konst!$D$30))*Konst!$B$30,0))</f>
        <v>414</v>
      </c>
      <c r="H38" s="142" t="s">
        <v>188</v>
      </c>
      <c r="I38" s="22">
        <f>IF(H38="",0,ROUNDDOWN((POWER((($H38*100)-Konst!$C$32),Konst!$D$32))*Konst!$B$32,0))</f>
        <v>460</v>
      </c>
      <c r="J38" s="142" t="s">
        <v>189</v>
      </c>
      <c r="K38" s="45"/>
      <c r="L38" s="22">
        <f>IF(J38="",0,ROUNDDOWN((POWER((($J38*100)-Konst!$C$33),Konst!$D$33))*Konst!$B$33,0))</f>
        <v>338</v>
      </c>
      <c r="M38" s="143" t="s">
        <v>183</v>
      </c>
      <c r="N38" s="22">
        <f>IF(M38="",0,ROUNDDOWN((POWER(($M38-Konst!$C$35),Konst!$D$35))*Konst!$B$35,0))</f>
        <v>289</v>
      </c>
      <c r="O38" s="22"/>
      <c r="P38" s="145">
        <f t="shared" si="2"/>
        <v>1501</v>
      </c>
      <c r="Q38" s="36"/>
      <c r="R38" s="87"/>
      <c r="S38" s="36"/>
      <c r="T38" s="158"/>
      <c r="U38" s="158"/>
      <c r="V38" s="36"/>
      <c r="W38" s="158"/>
      <c r="X38" s="158"/>
    </row>
    <row r="39" spans="1:24" ht="12.75">
      <c r="A39" s="41" t="s">
        <v>52</v>
      </c>
      <c r="B39" s="53"/>
      <c r="C39" s="3"/>
      <c r="D39" s="53"/>
      <c r="E39" s="142" t="s">
        <v>182</v>
      </c>
      <c r="F39" s="46"/>
      <c r="G39" s="22">
        <f>IF(E39="",0,ROUNDDOWN((POWER((Konst!$C$30-($E39*Konst!$E$30)),Konst!$D$30))*Konst!$B$30,0))</f>
        <v>414</v>
      </c>
      <c r="H39" s="142" t="s">
        <v>188</v>
      </c>
      <c r="I39" s="22">
        <f>IF(H39="",0,ROUNDDOWN((POWER((($H39*100)-Konst!$C$32),Konst!$D$32))*Konst!$B$32,0))</f>
        <v>460</v>
      </c>
      <c r="J39" s="142" t="s">
        <v>189</v>
      </c>
      <c r="K39" s="45"/>
      <c r="L39" s="22">
        <f>IF(J39="",0,ROUNDDOWN((POWER((($J39*100)-Konst!$C$33),Konst!$D$33))*Konst!$B$33,0))</f>
        <v>338</v>
      </c>
      <c r="M39" s="143" t="s">
        <v>183</v>
      </c>
      <c r="N39" s="22">
        <f>IF(M39="",0,ROUNDDOWN((POWER(($M39-Konst!$C$35),Konst!$D$35))*Konst!$B$35,0))</f>
        <v>289</v>
      </c>
      <c r="O39" s="22"/>
      <c r="P39" s="145">
        <f t="shared" si="2"/>
        <v>1501</v>
      </c>
      <c r="Q39" s="36"/>
      <c r="R39" s="87"/>
      <c r="T39" s="151"/>
      <c r="U39" s="151"/>
      <c r="W39" s="151"/>
      <c r="X39" s="151"/>
    </row>
    <row r="40" spans="1:24" ht="12.75">
      <c r="A40" s="41" t="s">
        <v>53</v>
      </c>
      <c r="B40" s="53"/>
      <c r="C40" s="3"/>
      <c r="D40" s="53"/>
      <c r="E40" s="142" t="s">
        <v>182</v>
      </c>
      <c r="F40" s="46"/>
      <c r="G40" s="22">
        <f>IF(E40="",0,ROUNDDOWN((POWER((Konst!$C$30-($E40*Konst!$E$30)),Konst!$D$30))*Konst!$B$30,0))</f>
        <v>414</v>
      </c>
      <c r="H40" s="142" t="s">
        <v>188</v>
      </c>
      <c r="I40" s="22">
        <f>IF(H40="",0,ROUNDDOWN((POWER((($H40*100)-Konst!$C$32),Konst!$D$32))*Konst!$B$32,0))</f>
        <v>460</v>
      </c>
      <c r="J40" s="142" t="s">
        <v>189</v>
      </c>
      <c r="K40" s="45"/>
      <c r="L40" s="22">
        <f>IF(J40="",0,ROUNDDOWN((POWER((($J40*100)-Konst!$C$33),Konst!$D$33))*Konst!$B$33,0))</f>
        <v>338</v>
      </c>
      <c r="M40" s="143" t="s">
        <v>183</v>
      </c>
      <c r="N40" s="22">
        <f>IF(M40="",0,ROUNDDOWN((POWER(($M40-Konst!$C$35),Konst!$D$35))*Konst!$B$35,0))</f>
        <v>289</v>
      </c>
      <c r="O40" s="22"/>
      <c r="P40" s="145">
        <f t="shared" si="2"/>
        <v>1501</v>
      </c>
      <c r="Q40" s="36"/>
      <c r="R40" s="87"/>
      <c r="T40" s="151"/>
      <c r="U40" s="151"/>
      <c r="W40" s="151"/>
      <c r="X40" s="151"/>
    </row>
    <row r="41" spans="1:24" ht="12.75">
      <c r="A41" s="41" t="s">
        <v>54</v>
      </c>
      <c r="B41" s="53"/>
      <c r="C41" s="3"/>
      <c r="D41" s="53"/>
      <c r="E41" s="142" t="s">
        <v>182</v>
      </c>
      <c r="F41" s="46"/>
      <c r="G41" s="22">
        <f>IF(E41="",0,ROUNDDOWN((POWER((Konst!$C$30-($E41*Konst!$E$30)),Konst!$D$30))*Konst!$B$30,0))</f>
        <v>414</v>
      </c>
      <c r="H41" s="142" t="s">
        <v>188</v>
      </c>
      <c r="I41" s="22">
        <f>IF(H41="",0,ROUNDDOWN((POWER((($H41*100)-Konst!$C$32),Konst!$D$32))*Konst!$B$32,0))</f>
        <v>460</v>
      </c>
      <c r="J41" s="142" t="s">
        <v>189</v>
      </c>
      <c r="K41" s="45"/>
      <c r="L41" s="22">
        <f>IF(J41="",0,ROUNDDOWN((POWER((($J41*100)-Konst!$C$33),Konst!$D$33))*Konst!$B$33,0))</f>
        <v>338</v>
      </c>
      <c r="M41" s="143" t="s">
        <v>183</v>
      </c>
      <c r="N41" s="22">
        <f>IF(M41="",0,ROUNDDOWN((POWER(($M41-Konst!$C$35),Konst!$D$35))*Konst!$B$35,0))</f>
        <v>289</v>
      </c>
      <c r="O41" s="22"/>
      <c r="P41" s="145">
        <f t="shared" si="2"/>
        <v>1501</v>
      </c>
      <c r="Q41" s="36"/>
      <c r="R41" s="87"/>
      <c r="T41" s="151"/>
      <c r="U41" s="151"/>
      <c r="W41" s="151"/>
      <c r="X41" s="151"/>
    </row>
    <row r="42" spans="1:24" ht="12.75">
      <c r="A42" s="41" t="s">
        <v>55</v>
      </c>
      <c r="B42" s="53"/>
      <c r="C42" s="3"/>
      <c r="D42" s="53"/>
      <c r="E42" s="142" t="s">
        <v>182</v>
      </c>
      <c r="F42" s="46"/>
      <c r="G42" s="22">
        <f>IF(E42="",0,ROUNDDOWN((POWER((Konst!$C$30-($E42*Konst!$E$30)),Konst!$D$30))*Konst!$B$30,0))</f>
        <v>414</v>
      </c>
      <c r="H42" s="142" t="s">
        <v>188</v>
      </c>
      <c r="I42" s="22">
        <f>IF(H42="",0,ROUNDDOWN((POWER((($H42*100)-Konst!$C$32),Konst!$D$32))*Konst!$B$32,0))</f>
        <v>460</v>
      </c>
      <c r="J42" s="142" t="s">
        <v>189</v>
      </c>
      <c r="K42" s="45"/>
      <c r="L42" s="22">
        <f>IF(J42="",0,ROUNDDOWN((POWER((($J42*100)-Konst!$C$33),Konst!$D$33))*Konst!$B$33,0))</f>
        <v>338</v>
      </c>
      <c r="M42" s="143" t="s">
        <v>183</v>
      </c>
      <c r="N42" s="22">
        <f>IF(M42="",0,ROUNDDOWN((POWER(($M42-Konst!$C$35),Konst!$D$35))*Konst!$B$35,0))</f>
        <v>289</v>
      </c>
      <c r="O42" s="22"/>
      <c r="P42" s="145">
        <f t="shared" si="2"/>
        <v>1501</v>
      </c>
      <c r="Q42" s="36"/>
      <c r="R42" s="87"/>
      <c r="T42" s="151"/>
      <c r="U42" s="151"/>
      <c r="W42" s="151"/>
      <c r="X42" s="153"/>
    </row>
    <row r="43" spans="1:24" ht="12.75">
      <c r="A43" s="41" t="s">
        <v>56</v>
      </c>
      <c r="B43" s="53"/>
      <c r="C43" s="3"/>
      <c r="D43" s="53"/>
      <c r="E43" s="142" t="s">
        <v>182</v>
      </c>
      <c r="F43" s="46"/>
      <c r="G43" s="22">
        <f>IF(E43="",0,ROUNDDOWN((POWER((Konst!$C$30-($E43*Konst!$E$30)),Konst!$D$30))*Konst!$B$30,0))</f>
        <v>414</v>
      </c>
      <c r="H43" s="142" t="s">
        <v>188</v>
      </c>
      <c r="I43" s="22">
        <f>IF(H43="",0,ROUNDDOWN((POWER((($H43*100)-Konst!$C$32),Konst!$D$32))*Konst!$B$32,0))</f>
        <v>460</v>
      </c>
      <c r="J43" s="142" t="s">
        <v>189</v>
      </c>
      <c r="K43" s="45"/>
      <c r="L43" s="22">
        <f>IF(J43="",0,ROUNDDOWN((POWER((($J43*100)-Konst!$C$33),Konst!$D$33))*Konst!$B$33,0))</f>
        <v>338</v>
      </c>
      <c r="M43" s="143" t="s">
        <v>183</v>
      </c>
      <c r="N43" s="22">
        <f>IF(M43="",0,ROUNDDOWN((POWER(($M43-Konst!$C$35),Konst!$D$35))*Konst!$B$35,0))</f>
        <v>289</v>
      </c>
      <c r="O43" s="22"/>
      <c r="P43" s="145">
        <f t="shared" si="2"/>
        <v>1501</v>
      </c>
      <c r="Q43" s="36"/>
      <c r="R43" s="87"/>
      <c r="T43" s="151"/>
      <c r="U43" s="151"/>
      <c r="W43" s="151"/>
      <c r="X43" s="151"/>
    </row>
    <row r="44" spans="1:24" ht="12.75">
      <c r="A44" s="28"/>
      <c r="C44" s="2"/>
      <c r="D44" s="27"/>
      <c r="F44" s="63"/>
      <c r="I44" s="51"/>
      <c r="J44" s="23"/>
      <c r="K44" s="2"/>
      <c r="L44" s="23"/>
      <c r="M44" s="2"/>
      <c r="P44" s="49"/>
      <c r="T44" s="151"/>
      <c r="U44" s="151"/>
      <c r="W44" s="151"/>
      <c r="X44" s="151"/>
    </row>
    <row r="45" spans="1:24" ht="12.75">
      <c r="A45" s="28"/>
      <c r="C45" s="2"/>
      <c r="D45" s="27"/>
      <c r="F45" s="47"/>
      <c r="I45" s="51"/>
      <c r="J45" s="23"/>
      <c r="K45" s="2"/>
      <c r="L45" s="23"/>
      <c r="M45" s="2"/>
      <c r="P45" s="49"/>
      <c r="T45" s="151"/>
      <c r="U45" s="151"/>
      <c r="W45" s="151"/>
      <c r="X45" s="151"/>
    </row>
    <row r="46" spans="1:24" ht="12.75">
      <c r="A46" s="28"/>
      <c r="C46" s="2"/>
      <c r="D46" s="27"/>
      <c r="F46" s="47"/>
      <c r="I46" s="51"/>
      <c r="J46" s="23"/>
      <c r="K46" s="2"/>
      <c r="L46" s="23"/>
      <c r="M46" s="2"/>
      <c r="P46" s="49"/>
      <c r="T46" s="151"/>
      <c r="U46" s="151"/>
      <c r="W46" s="151"/>
      <c r="X46" s="151"/>
    </row>
    <row r="47" spans="1:24" ht="12.75">
      <c r="A47" s="28"/>
      <c r="C47" s="2"/>
      <c r="D47" s="27"/>
      <c r="F47" s="47"/>
      <c r="I47" s="51"/>
      <c r="J47" s="23"/>
      <c r="K47" s="2"/>
      <c r="L47" s="23"/>
      <c r="M47" s="2"/>
      <c r="P47" s="49"/>
      <c r="T47" s="151"/>
      <c r="U47" s="151"/>
      <c r="W47" s="151"/>
      <c r="X47" s="153"/>
    </row>
    <row r="48" spans="1:24" ht="12.75">
      <c r="A48" s="8"/>
      <c r="B48" s="9" t="s">
        <v>187</v>
      </c>
      <c r="C48" s="10"/>
      <c r="D48" s="24"/>
      <c r="E48" s="31"/>
      <c r="F48" s="47"/>
      <c r="G48" s="12"/>
      <c r="H48" s="29"/>
      <c r="I48" s="52"/>
      <c r="J48" s="12"/>
      <c r="K48" s="11"/>
      <c r="L48" s="12"/>
      <c r="M48" s="11"/>
      <c r="N48" s="12"/>
      <c r="O48" s="11"/>
      <c r="P48" s="47"/>
      <c r="Q48" s="12"/>
      <c r="R48" s="11"/>
      <c r="T48" s="151"/>
      <c r="U48" s="151"/>
      <c r="W48" s="151"/>
      <c r="X48" s="151"/>
    </row>
    <row r="49" spans="1:24" s="28" customFormat="1" ht="12.75">
      <c r="A49" s="14"/>
      <c r="B49" s="3"/>
      <c r="C49" s="3"/>
      <c r="D49" s="132"/>
      <c r="E49" s="14" t="s">
        <v>127</v>
      </c>
      <c r="F49" s="48"/>
      <c r="G49" s="17"/>
      <c r="H49" s="14" t="s">
        <v>11</v>
      </c>
      <c r="I49" s="50"/>
      <c r="J49" s="17"/>
      <c r="K49" s="15" t="s">
        <v>5</v>
      </c>
      <c r="L49" s="17"/>
      <c r="M49" s="15" t="s">
        <v>18</v>
      </c>
      <c r="N49" s="17"/>
      <c r="O49" s="17"/>
      <c r="P49" s="18" t="s">
        <v>26</v>
      </c>
      <c r="Q49" s="138"/>
      <c r="R49" s="71"/>
      <c r="S49" s="23"/>
      <c r="T49" s="151"/>
      <c r="U49" s="151"/>
      <c r="V49" s="23"/>
      <c r="W49" s="151"/>
      <c r="X49" s="151"/>
    </row>
    <row r="50" spans="1:24" ht="12.75">
      <c r="A50" s="41" t="s">
        <v>37</v>
      </c>
      <c r="B50" s="62"/>
      <c r="C50" s="21"/>
      <c r="D50" s="62"/>
      <c r="E50" s="142" t="s">
        <v>182</v>
      </c>
      <c r="F50" s="46"/>
      <c r="G50" s="22">
        <f>IF(E50="",0,ROUNDDOWN((POWER((Konst!$C$30-($E50*Konst!$E$30)),Konst!$D$30))*Konst!$B$30,0))</f>
        <v>414</v>
      </c>
      <c r="H50" s="142" t="s">
        <v>204</v>
      </c>
      <c r="I50" s="45"/>
      <c r="J50" s="22">
        <f>IF(H50="",0,ROUNDDOWN((POWER((($H50*100)-Konst!$C$33),Konst!$D$33))*Konst!$B$33,0))</f>
        <v>371</v>
      </c>
      <c r="K50" s="142" t="s">
        <v>203</v>
      </c>
      <c r="L50" s="22">
        <f>IF(K50="",0,ROUNDDOWN((POWER((Konst!$C$28-($K50*Konst!$E$28)),Konst!$D$28))*Konst!$B$28,0))</f>
        <v>451</v>
      </c>
      <c r="M50" s="142" t="s">
        <v>190</v>
      </c>
      <c r="N50" s="22">
        <f>IF(L50="",0,ROUNDDOWN((POWER((Konst!$C$29-(VALUE(60*MID(M50,1,1))+VALUE(MID(M50,3,2))+VALUE(MID(M50,6,2)/100))),Konst!$D$29))*Konst!$B$29,0))</f>
        <v>464</v>
      </c>
      <c r="O50" s="22"/>
      <c r="P50" s="145">
        <f aca="true" t="shared" si="3" ref="P50:P69">SUM(G50,J50,L50,N50)</f>
        <v>1700</v>
      </c>
      <c r="Q50" s="36"/>
      <c r="R50" s="87"/>
      <c r="S50" s="151"/>
      <c r="T50" s="151"/>
      <c r="U50" s="151"/>
      <c r="V50" s="151"/>
      <c r="W50" s="151"/>
      <c r="X50" s="151"/>
    </row>
    <row r="51" spans="1:24" ht="12.75">
      <c r="A51" s="41" t="s">
        <v>38</v>
      </c>
      <c r="B51" s="53"/>
      <c r="C51" s="3"/>
      <c r="D51" s="53"/>
      <c r="E51" s="142" t="s">
        <v>182</v>
      </c>
      <c r="F51" s="46"/>
      <c r="G51" s="22">
        <f>IF(E51="",0,ROUNDDOWN((POWER((Konst!$C$30-($E51*Konst!$E$30)),Konst!$D$30))*Konst!$B$30,0))</f>
        <v>414</v>
      </c>
      <c r="H51" s="142" t="s">
        <v>204</v>
      </c>
      <c r="I51" s="45"/>
      <c r="J51" s="22">
        <f>IF(H51="",0,ROUNDDOWN((POWER((($H51*100)-Konst!$C$33),Konst!$D$33))*Konst!$B$33,0))</f>
        <v>371</v>
      </c>
      <c r="K51" s="142" t="s">
        <v>203</v>
      </c>
      <c r="L51" s="22">
        <f>IF(K51="",0,ROUNDDOWN((POWER((Konst!$C$28-($K51*Konst!$E$28)),Konst!$D$28))*Konst!$B$28,0))</f>
        <v>451</v>
      </c>
      <c r="M51" s="142" t="s">
        <v>190</v>
      </c>
      <c r="N51" s="22">
        <f>IF(L51="",0,ROUNDDOWN((POWER((Konst!$C$29-(VALUE(60*MID(M51,1,1))+VALUE(MID(M51,3,2))+VALUE(MID(M51,6,2)/100))),Konst!$D$29))*Konst!$B$29,0))</f>
        <v>464</v>
      </c>
      <c r="O51" s="22"/>
      <c r="P51" s="145">
        <f t="shared" si="3"/>
        <v>1700</v>
      </c>
      <c r="Q51" s="36"/>
      <c r="R51" s="87"/>
      <c r="S51" s="151"/>
      <c r="T51" s="151"/>
      <c r="U51" s="151"/>
      <c r="V51" s="151"/>
      <c r="W51" s="151"/>
      <c r="X51" s="151"/>
    </row>
    <row r="52" spans="1:24" ht="12.75">
      <c r="A52" s="41" t="s">
        <v>39</v>
      </c>
      <c r="B52" s="62"/>
      <c r="C52" s="21"/>
      <c r="D52" s="62"/>
      <c r="E52" s="142" t="s">
        <v>182</v>
      </c>
      <c r="F52" s="46"/>
      <c r="G52" s="22">
        <f>IF(E52="",0,ROUNDDOWN((POWER((Konst!$C$30-($E52*Konst!$E$30)),Konst!$D$30))*Konst!$B$30,0))</f>
        <v>414</v>
      </c>
      <c r="H52" s="142" t="s">
        <v>204</v>
      </c>
      <c r="I52" s="45"/>
      <c r="J52" s="22">
        <f>IF(H52="",0,ROUNDDOWN((POWER((($H52*100)-Konst!$C$33),Konst!$D$33))*Konst!$B$33,0))</f>
        <v>371</v>
      </c>
      <c r="K52" s="142" t="s">
        <v>203</v>
      </c>
      <c r="L52" s="22">
        <f>IF(K52="",0,ROUNDDOWN((POWER((Konst!$C$28-($K52*Konst!$E$28)),Konst!$D$28))*Konst!$B$28,0))</f>
        <v>451</v>
      </c>
      <c r="M52" s="142" t="s">
        <v>190</v>
      </c>
      <c r="N52" s="22">
        <f>IF(L52="",0,ROUNDDOWN((POWER((Konst!$C$29-(VALUE(60*MID(M52,1,1))+VALUE(MID(M52,3,2))+VALUE(MID(M52,6,2)/100))),Konst!$D$29))*Konst!$B$29,0))</f>
        <v>464</v>
      </c>
      <c r="O52" s="22"/>
      <c r="P52" s="145">
        <f t="shared" si="3"/>
        <v>1700</v>
      </c>
      <c r="Q52" s="36"/>
      <c r="R52" s="87"/>
      <c r="T52" s="151"/>
      <c r="U52" s="151"/>
      <c r="W52" s="151"/>
      <c r="X52" s="151"/>
    </row>
    <row r="53" spans="1:24" ht="12.75">
      <c r="A53" s="41" t="s">
        <v>40</v>
      </c>
      <c r="B53" s="53"/>
      <c r="C53" s="3"/>
      <c r="D53" s="53"/>
      <c r="E53" s="142" t="s">
        <v>182</v>
      </c>
      <c r="F53" s="46"/>
      <c r="G53" s="22">
        <f>IF(E53="",0,ROUNDDOWN((POWER((Konst!$C$30-($E53*Konst!$E$30)),Konst!$D$30))*Konst!$B$30,0))</f>
        <v>414</v>
      </c>
      <c r="H53" s="142" t="s">
        <v>204</v>
      </c>
      <c r="I53" s="45"/>
      <c r="J53" s="22">
        <f>IF(H53="",0,ROUNDDOWN((POWER((($H53*100)-Konst!$C$33),Konst!$D$33))*Konst!$B$33,0))</f>
        <v>371</v>
      </c>
      <c r="K53" s="142" t="s">
        <v>203</v>
      </c>
      <c r="L53" s="22">
        <f>IF(K53="",0,ROUNDDOWN((POWER((Konst!$C$28-($K53*Konst!$E$28)),Konst!$D$28))*Konst!$B$28,0))</f>
        <v>451</v>
      </c>
      <c r="M53" s="142" t="s">
        <v>190</v>
      </c>
      <c r="N53" s="22">
        <f>IF(L53="",0,ROUNDDOWN((POWER((Konst!$C$29-(VALUE(60*MID(M53,1,1))+VALUE(MID(M53,3,2))+VALUE(MID(M53,6,2)/100))),Konst!$D$29))*Konst!$B$29,0))</f>
        <v>464</v>
      </c>
      <c r="O53" s="22"/>
      <c r="P53" s="145">
        <f t="shared" si="3"/>
        <v>1700</v>
      </c>
      <c r="Q53" s="36"/>
      <c r="R53" s="87"/>
      <c r="T53" s="151"/>
      <c r="U53" s="151"/>
      <c r="W53" s="151"/>
      <c r="X53" s="151"/>
    </row>
    <row r="54" spans="1:24" ht="12.75">
      <c r="A54" s="41" t="s">
        <v>41</v>
      </c>
      <c r="B54" s="53"/>
      <c r="C54" s="3"/>
      <c r="D54" s="53"/>
      <c r="E54" s="142" t="s">
        <v>182</v>
      </c>
      <c r="F54" s="46"/>
      <c r="G54" s="22">
        <f>IF(E54="",0,ROUNDDOWN((POWER((Konst!$C$30-($E54*Konst!$E$30)),Konst!$D$30))*Konst!$B$30,0))</f>
        <v>414</v>
      </c>
      <c r="H54" s="142" t="s">
        <v>204</v>
      </c>
      <c r="I54" s="45"/>
      <c r="J54" s="22">
        <f>IF(H54="",0,ROUNDDOWN((POWER((($H54*100)-Konst!$C$33),Konst!$D$33))*Konst!$B$33,0))</f>
        <v>371</v>
      </c>
      <c r="K54" s="142" t="s">
        <v>203</v>
      </c>
      <c r="L54" s="22">
        <f>IF(K54="",0,ROUNDDOWN((POWER((Konst!$C$28-($K54*Konst!$E$28)),Konst!$D$28))*Konst!$B$28,0))</f>
        <v>451</v>
      </c>
      <c r="M54" s="142" t="s">
        <v>190</v>
      </c>
      <c r="N54" s="22">
        <f>IF(L54="",0,ROUNDDOWN((POWER((Konst!$C$29-(VALUE(60*MID(M54,1,1))+VALUE(MID(M54,3,2))+VALUE(MID(M54,6,2)/100))),Konst!$D$29))*Konst!$B$29,0))</f>
        <v>464</v>
      </c>
      <c r="O54" s="22"/>
      <c r="P54" s="145">
        <f t="shared" si="3"/>
        <v>1700</v>
      </c>
      <c r="Q54" s="36"/>
      <c r="R54" s="87"/>
      <c r="T54" s="151"/>
      <c r="U54" s="151"/>
      <c r="W54" s="151"/>
      <c r="X54" s="151"/>
    </row>
    <row r="55" spans="1:24" ht="12.75">
      <c r="A55" s="41" t="s">
        <v>42</v>
      </c>
      <c r="B55" s="53"/>
      <c r="C55" s="3"/>
      <c r="D55" s="53"/>
      <c r="E55" s="142" t="s">
        <v>182</v>
      </c>
      <c r="F55" s="46"/>
      <c r="G55" s="22">
        <f>IF(E55="",0,ROUNDDOWN((POWER((Konst!$C$30-($E55*Konst!$E$30)),Konst!$D$30))*Konst!$B$30,0))</f>
        <v>414</v>
      </c>
      <c r="H55" s="142" t="s">
        <v>204</v>
      </c>
      <c r="I55" s="45"/>
      <c r="J55" s="22">
        <f>IF(H55="",0,ROUNDDOWN((POWER((($H55*100)-Konst!$C$33),Konst!$D$33))*Konst!$B$33,0))</f>
        <v>371</v>
      </c>
      <c r="K55" s="142" t="s">
        <v>203</v>
      </c>
      <c r="L55" s="22">
        <f>IF(K55="",0,ROUNDDOWN((POWER((Konst!$C$28-($K55*Konst!$E$28)),Konst!$D$28))*Konst!$B$28,0))</f>
        <v>451</v>
      </c>
      <c r="M55" s="142" t="s">
        <v>190</v>
      </c>
      <c r="N55" s="22">
        <f>IF(L55="",0,ROUNDDOWN((POWER((Konst!$C$29-(VALUE(60*MID(M55,1,1))+VALUE(MID(M55,3,2))+VALUE(MID(M55,6,2)/100))),Konst!$D$29))*Konst!$B$29,0))</f>
        <v>464</v>
      </c>
      <c r="O55" s="22"/>
      <c r="P55" s="145">
        <f t="shared" si="3"/>
        <v>1700</v>
      </c>
      <c r="Q55" s="36"/>
      <c r="R55" s="87"/>
      <c r="S55" s="151"/>
      <c r="T55" s="151"/>
      <c r="U55" s="151"/>
      <c r="V55" s="151"/>
      <c r="W55" s="151"/>
      <c r="X55" s="151"/>
    </row>
    <row r="56" spans="1:24" ht="12.75">
      <c r="A56" s="41" t="s">
        <v>43</v>
      </c>
      <c r="B56" s="53"/>
      <c r="C56" s="3"/>
      <c r="D56" s="53"/>
      <c r="E56" s="142" t="s">
        <v>182</v>
      </c>
      <c r="F56" s="46"/>
      <c r="G56" s="22">
        <f>IF(E56="",0,ROUNDDOWN((POWER((Konst!$C$30-($E56*Konst!$E$30)),Konst!$D$30))*Konst!$B$30,0))</f>
        <v>414</v>
      </c>
      <c r="H56" s="142" t="s">
        <v>204</v>
      </c>
      <c r="I56" s="45"/>
      <c r="J56" s="22">
        <f>IF(H56="",0,ROUNDDOWN((POWER((($H56*100)-Konst!$C$33),Konst!$D$33))*Konst!$B$33,0))</f>
        <v>371</v>
      </c>
      <c r="K56" s="142" t="s">
        <v>203</v>
      </c>
      <c r="L56" s="22">
        <f>IF(K56="",0,ROUNDDOWN((POWER((Konst!$C$28-($K56*Konst!$E$28)),Konst!$D$28))*Konst!$B$28,0))</f>
        <v>451</v>
      </c>
      <c r="M56" s="142" t="s">
        <v>190</v>
      </c>
      <c r="N56" s="22">
        <f>IF(L56="",0,ROUNDDOWN((POWER((Konst!$C$29-(VALUE(60*MID(M56,1,1))+VALUE(MID(M56,3,2))+VALUE(MID(M56,6,2)/100))),Konst!$D$29))*Konst!$B$29,0))</f>
        <v>464</v>
      </c>
      <c r="O56" s="22"/>
      <c r="P56" s="145">
        <f t="shared" si="3"/>
        <v>1700</v>
      </c>
      <c r="Q56" s="36"/>
      <c r="R56" s="87"/>
      <c r="S56" s="151"/>
      <c r="T56" s="151"/>
      <c r="U56" s="151"/>
      <c r="V56" s="151"/>
      <c r="W56" s="151"/>
      <c r="X56" s="151"/>
    </row>
    <row r="57" spans="1:24" ht="12.75">
      <c r="A57" s="41" t="s">
        <v>44</v>
      </c>
      <c r="B57" s="53"/>
      <c r="C57" s="3"/>
      <c r="D57" s="53"/>
      <c r="E57" s="142" t="s">
        <v>182</v>
      </c>
      <c r="F57" s="46"/>
      <c r="G57" s="22">
        <f>IF(E57="",0,ROUNDDOWN((POWER((Konst!$C$30-($E57*Konst!$E$30)),Konst!$D$30))*Konst!$B$30,0))</f>
        <v>414</v>
      </c>
      <c r="H57" s="142" t="s">
        <v>204</v>
      </c>
      <c r="I57" s="45"/>
      <c r="J57" s="22">
        <f>IF(H57="",0,ROUNDDOWN((POWER((($H57*100)-Konst!$C$33),Konst!$D$33))*Konst!$B$33,0))</f>
        <v>371</v>
      </c>
      <c r="K57" s="142" t="s">
        <v>203</v>
      </c>
      <c r="L57" s="22">
        <f>IF(K57="",0,ROUNDDOWN((POWER((Konst!$C$28-($K57*Konst!$E$28)),Konst!$D$28))*Konst!$B$28,0))</f>
        <v>451</v>
      </c>
      <c r="M57" s="142" t="s">
        <v>190</v>
      </c>
      <c r="N57" s="22">
        <f>IF(L57="",0,ROUNDDOWN((POWER((Konst!$C$29-(VALUE(60*MID(M57,1,1))+VALUE(MID(M57,3,2))+VALUE(MID(M57,6,2)/100))),Konst!$D$29))*Konst!$B$29,0))</f>
        <v>464</v>
      </c>
      <c r="O57" s="22"/>
      <c r="P57" s="145">
        <f t="shared" si="3"/>
        <v>1700</v>
      </c>
      <c r="Q57" s="36"/>
      <c r="R57" s="87"/>
      <c r="T57" s="151"/>
      <c r="U57" s="151"/>
      <c r="W57" s="151"/>
      <c r="X57" s="153"/>
    </row>
    <row r="58" spans="1:24" ht="12.75">
      <c r="A58" s="41" t="s">
        <v>45</v>
      </c>
      <c r="B58" s="53"/>
      <c r="C58" s="3"/>
      <c r="D58" s="53"/>
      <c r="E58" s="142" t="s">
        <v>182</v>
      </c>
      <c r="F58" s="46"/>
      <c r="G58" s="22">
        <f>IF(E58="",0,ROUNDDOWN((POWER((Konst!$C$30-($E58*Konst!$E$30)),Konst!$D$30))*Konst!$B$30,0))</f>
        <v>414</v>
      </c>
      <c r="H58" s="142" t="s">
        <v>204</v>
      </c>
      <c r="I58" s="45"/>
      <c r="J58" s="22">
        <f>IF(H58="",0,ROUNDDOWN((POWER((($H58*100)-Konst!$C$33),Konst!$D$33))*Konst!$B$33,0))</f>
        <v>371</v>
      </c>
      <c r="K58" s="142" t="s">
        <v>203</v>
      </c>
      <c r="L58" s="22">
        <f>IF(K58="",0,ROUNDDOWN((POWER((Konst!$C$28-($K58*Konst!$E$28)),Konst!$D$28))*Konst!$B$28,0))</f>
        <v>451</v>
      </c>
      <c r="M58" s="142" t="s">
        <v>190</v>
      </c>
      <c r="N58" s="22">
        <f>IF(L58="",0,ROUNDDOWN((POWER((Konst!$C$29-(VALUE(60*MID(M58,1,1))+VALUE(MID(M58,3,2))+VALUE(MID(M58,6,2)/100))),Konst!$D$29))*Konst!$B$29,0))</f>
        <v>464</v>
      </c>
      <c r="O58" s="22"/>
      <c r="P58" s="145">
        <f t="shared" si="3"/>
        <v>1700</v>
      </c>
      <c r="Q58" s="36"/>
      <c r="R58" s="87"/>
      <c r="T58" s="151"/>
      <c r="U58" s="151"/>
      <c r="W58" s="151"/>
      <c r="X58" s="153"/>
    </row>
    <row r="59" spans="1:24" s="28" customFormat="1" ht="12.75">
      <c r="A59" s="41" t="s">
        <v>46</v>
      </c>
      <c r="B59" s="131"/>
      <c r="C59" s="60"/>
      <c r="D59" s="26"/>
      <c r="E59" s="142" t="s">
        <v>182</v>
      </c>
      <c r="F59" s="46"/>
      <c r="G59" s="22">
        <f>IF(E59="",0,ROUNDDOWN((POWER((Konst!$C$30-($E59*Konst!$E$30)),Konst!$D$30))*Konst!$B$30,0))</f>
        <v>414</v>
      </c>
      <c r="H59" s="142" t="s">
        <v>204</v>
      </c>
      <c r="I59" s="45"/>
      <c r="J59" s="22">
        <f>IF(H59="",0,ROUNDDOWN((POWER((($H59*100)-Konst!$C$33),Konst!$D$33))*Konst!$B$33,0))</f>
        <v>371</v>
      </c>
      <c r="K59" s="142" t="s">
        <v>203</v>
      </c>
      <c r="L59" s="22">
        <f>IF(K59="",0,ROUNDDOWN((POWER((Konst!$C$28-($K59*Konst!$E$28)),Konst!$D$28))*Konst!$B$28,0))</f>
        <v>451</v>
      </c>
      <c r="M59" s="142" t="s">
        <v>190</v>
      </c>
      <c r="N59" s="22">
        <f>IF(L59="",0,ROUNDDOWN((POWER((Konst!$C$29-(VALUE(60*MID(M59,1,1))+VALUE(MID(M59,3,2))+VALUE(MID(M59,6,2)/100))),Konst!$D$29))*Konst!$B$29,0))</f>
        <v>464</v>
      </c>
      <c r="O59" s="22"/>
      <c r="P59" s="145">
        <f t="shared" si="3"/>
        <v>1700</v>
      </c>
      <c r="Q59" s="36"/>
      <c r="R59" s="87"/>
      <c r="S59" s="23"/>
      <c r="T59" s="151"/>
      <c r="U59" s="151"/>
      <c r="V59" s="23"/>
      <c r="W59" s="151"/>
      <c r="X59" s="151"/>
    </row>
    <row r="60" spans="1:24" ht="12.75">
      <c r="A60" s="41" t="s">
        <v>47</v>
      </c>
      <c r="B60" s="62"/>
      <c r="C60" s="21"/>
      <c r="D60" s="62"/>
      <c r="E60" s="142" t="s">
        <v>182</v>
      </c>
      <c r="F60" s="46"/>
      <c r="G60" s="22">
        <f>IF(E60="",0,ROUNDDOWN((POWER((Konst!$C$30-($E60*Konst!$E$30)),Konst!$D$30))*Konst!$B$30,0))</f>
        <v>414</v>
      </c>
      <c r="H60" s="142" t="s">
        <v>204</v>
      </c>
      <c r="I60" s="45"/>
      <c r="J60" s="22">
        <f>IF(H60="",0,ROUNDDOWN((POWER((($H60*100)-Konst!$C$33),Konst!$D$33))*Konst!$B$33,0))</f>
        <v>371</v>
      </c>
      <c r="K60" s="142" t="s">
        <v>203</v>
      </c>
      <c r="L60" s="22">
        <f>IF(K60="",0,ROUNDDOWN((POWER((Konst!$C$28-($K60*Konst!$E$28)),Konst!$D$28))*Konst!$B$28,0))</f>
        <v>451</v>
      </c>
      <c r="M60" s="142" t="s">
        <v>190</v>
      </c>
      <c r="N60" s="22">
        <f>IF(L60="",0,ROUNDDOWN((POWER((Konst!$C$29-(VALUE(60*MID(M60,1,1))+VALUE(MID(M60,3,2))+VALUE(MID(M60,6,2)/100))),Konst!$D$29))*Konst!$B$29,0))</f>
        <v>464</v>
      </c>
      <c r="O60" s="22"/>
      <c r="P60" s="145">
        <f t="shared" si="3"/>
        <v>1700</v>
      </c>
      <c r="Q60" s="36"/>
      <c r="R60" s="87"/>
      <c r="T60" s="151"/>
      <c r="U60" s="151"/>
      <c r="W60" s="151"/>
      <c r="X60" s="151"/>
    </row>
    <row r="61" spans="1:22" ht="12.75">
      <c r="A61" s="41" t="s">
        <v>48</v>
      </c>
      <c r="B61" s="119"/>
      <c r="C61" s="135"/>
      <c r="D61" s="120"/>
      <c r="E61" s="142" t="s">
        <v>182</v>
      </c>
      <c r="F61" s="46"/>
      <c r="G61" s="22">
        <f>IF(E61="",0,ROUNDDOWN((POWER((Konst!$C$30-($E61*Konst!$E$30)),Konst!$D$30))*Konst!$B$30,0))</f>
        <v>414</v>
      </c>
      <c r="H61" s="142" t="s">
        <v>204</v>
      </c>
      <c r="I61" s="45"/>
      <c r="J61" s="22">
        <f>IF(H61="",0,ROUNDDOWN((POWER((($H61*100)-Konst!$C$33),Konst!$D$33))*Konst!$B$33,0))</f>
        <v>371</v>
      </c>
      <c r="K61" s="142" t="s">
        <v>203</v>
      </c>
      <c r="L61" s="22">
        <f>IF(K61="",0,ROUNDDOWN((POWER((Konst!$C$28-($K61*Konst!$E$28)),Konst!$D$28))*Konst!$B$28,0))</f>
        <v>451</v>
      </c>
      <c r="M61" s="142" t="s">
        <v>190</v>
      </c>
      <c r="N61" s="22">
        <f>IF(L61="",0,ROUNDDOWN((POWER((Konst!$C$29-(VALUE(60*MID(M61,1,1))+VALUE(MID(M61,3,2))+VALUE(MID(M61,6,2)/100))),Konst!$D$29))*Konst!$B$29,0))</f>
        <v>464</v>
      </c>
      <c r="O61" s="22"/>
      <c r="P61" s="145">
        <f t="shared" si="3"/>
        <v>1700</v>
      </c>
      <c r="Q61" s="36"/>
      <c r="R61" s="87"/>
      <c r="S61" s="2"/>
      <c r="V61" s="2"/>
    </row>
    <row r="62" spans="1:22" ht="12.75">
      <c r="A62" s="41" t="s">
        <v>49</v>
      </c>
      <c r="B62" s="53"/>
      <c r="C62" s="3"/>
      <c r="D62" s="53"/>
      <c r="E62" s="142" t="s">
        <v>182</v>
      </c>
      <c r="F62" s="46"/>
      <c r="G62" s="22">
        <f>IF(E62="",0,ROUNDDOWN((POWER((Konst!$C$30-($E62*Konst!$E$30)),Konst!$D$30))*Konst!$B$30,0))</f>
        <v>414</v>
      </c>
      <c r="H62" s="142" t="s">
        <v>204</v>
      </c>
      <c r="I62" s="45"/>
      <c r="J62" s="22">
        <f>IF(H62="",0,ROUNDDOWN((POWER((($H62*100)-Konst!$C$33),Konst!$D$33))*Konst!$B$33,0))</f>
        <v>371</v>
      </c>
      <c r="K62" s="142" t="s">
        <v>203</v>
      </c>
      <c r="L62" s="22">
        <f>IF(K62="",0,ROUNDDOWN((POWER((Konst!$C$28-($K62*Konst!$E$28)),Konst!$D$28))*Konst!$B$28,0))</f>
        <v>451</v>
      </c>
      <c r="M62" s="142" t="s">
        <v>190</v>
      </c>
      <c r="N62" s="22">
        <f>IF(L62="",0,ROUNDDOWN((POWER((Konst!$C$29-(VALUE(60*MID(M62,1,1))+VALUE(MID(M62,3,2))+VALUE(MID(M62,6,2)/100))),Konst!$D$29))*Konst!$B$29,0))</f>
        <v>464</v>
      </c>
      <c r="O62" s="22"/>
      <c r="P62" s="145">
        <f t="shared" si="3"/>
        <v>1700</v>
      </c>
      <c r="Q62" s="36"/>
      <c r="R62" s="87"/>
      <c r="S62" s="2"/>
      <c r="V62" s="2"/>
    </row>
    <row r="63" spans="1:22" ht="12.75">
      <c r="A63" s="41" t="s">
        <v>50</v>
      </c>
      <c r="B63" s="53"/>
      <c r="C63" s="3"/>
      <c r="D63" s="53"/>
      <c r="E63" s="142" t="s">
        <v>182</v>
      </c>
      <c r="F63" s="46"/>
      <c r="G63" s="22">
        <f>IF(E63="",0,ROUNDDOWN((POWER((Konst!$C$30-($E63*Konst!$E$30)),Konst!$D$30))*Konst!$B$30,0))</f>
        <v>414</v>
      </c>
      <c r="H63" s="142" t="s">
        <v>204</v>
      </c>
      <c r="I63" s="45"/>
      <c r="J63" s="22">
        <f>IF(H63="",0,ROUNDDOWN((POWER((($H63*100)-Konst!$C$33),Konst!$D$33))*Konst!$B$33,0))</f>
        <v>371</v>
      </c>
      <c r="K63" s="142" t="s">
        <v>203</v>
      </c>
      <c r="L63" s="22">
        <f>IF(K63="",0,ROUNDDOWN((POWER((Konst!$C$28-($K63*Konst!$E$28)),Konst!$D$28))*Konst!$B$28,0))</f>
        <v>451</v>
      </c>
      <c r="M63" s="142" t="s">
        <v>190</v>
      </c>
      <c r="N63" s="22">
        <f>IF(L63="",0,ROUNDDOWN((POWER((Konst!$C$29-(VALUE(60*MID(M63,1,1))+VALUE(MID(M63,3,2))+VALUE(MID(M63,6,2)/100))),Konst!$D$29))*Konst!$B$29,0))</f>
        <v>464</v>
      </c>
      <c r="O63" s="22"/>
      <c r="P63" s="145">
        <f t="shared" si="3"/>
        <v>1700</v>
      </c>
      <c r="Q63" s="36"/>
      <c r="R63" s="87"/>
      <c r="S63" s="2"/>
      <c r="V63" s="2"/>
    </row>
    <row r="64" spans="1:22" ht="12.75">
      <c r="A64" s="41" t="s">
        <v>51</v>
      </c>
      <c r="B64" s="62"/>
      <c r="C64" s="21"/>
      <c r="D64" s="62"/>
      <c r="E64" s="142" t="s">
        <v>182</v>
      </c>
      <c r="F64" s="46"/>
      <c r="G64" s="22">
        <f>IF(E64="",0,ROUNDDOWN((POWER((Konst!$C$30-($E64*Konst!$E$30)),Konst!$D$30))*Konst!$B$30,0))</f>
        <v>414</v>
      </c>
      <c r="H64" s="142" t="s">
        <v>204</v>
      </c>
      <c r="I64" s="45"/>
      <c r="J64" s="22">
        <f>IF(H64="",0,ROUNDDOWN((POWER((($H64*100)-Konst!$C$33),Konst!$D$33))*Konst!$B$33,0))</f>
        <v>371</v>
      </c>
      <c r="K64" s="142" t="s">
        <v>203</v>
      </c>
      <c r="L64" s="22">
        <f>IF(K64="",0,ROUNDDOWN((POWER((Konst!$C$28-($K64*Konst!$E$28)),Konst!$D$28))*Konst!$B$28,0))</f>
        <v>451</v>
      </c>
      <c r="M64" s="142" t="s">
        <v>190</v>
      </c>
      <c r="N64" s="22">
        <f>IF(L64="",0,ROUNDDOWN((POWER((Konst!$C$29-(VALUE(60*MID(M64,1,1))+VALUE(MID(M64,3,2))+VALUE(MID(M64,6,2)/100))),Konst!$D$29))*Konst!$B$29,0))</f>
        <v>464</v>
      </c>
      <c r="O64" s="22"/>
      <c r="P64" s="145">
        <f t="shared" si="3"/>
        <v>1700</v>
      </c>
      <c r="Q64" s="36"/>
      <c r="R64" s="87"/>
      <c r="S64" s="2"/>
      <c r="V64" s="2"/>
    </row>
    <row r="65" spans="1:22" ht="12.75">
      <c r="A65" s="41" t="s">
        <v>52</v>
      </c>
      <c r="B65" s="53"/>
      <c r="C65" s="3"/>
      <c r="D65" s="53"/>
      <c r="E65" s="142" t="s">
        <v>182</v>
      </c>
      <c r="F65" s="46"/>
      <c r="G65" s="22">
        <f>IF(E65="",0,ROUNDDOWN((POWER((Konst!$C$30-($E65*Konst!$E$30)),Konst!$D$30))*Konst!$B$30,0))</f>
        <v>414</v>
      </c>
      <c r="H65" s="142" t="s">
        <v>204</v>
      </c>
      <c r="I65" s="45"/>
      <c r="J65" s="22">
        <f>IF(H65="",0,ROUNDDOWN((POWER((($H65*100)-Konst!$C$33),Konst!$D$33))*Konst!$B$33,0))</f>
        <v>371</v>
      </c>
      <c r="K65" s="142" t="s">
        <v>203</v>
      </c>
      <c r="L65" s="22">
        <f>IF(K65="",0,ROUNDDOWN((POWER((Konst!$C$28-($K65*Konst!$E$28)),Konst!$D$28))*Konst!$B$28,0))</f>
        <v>451</v>
      </c>
      <c r="M65" s="142" t="s">
        <v>190</v>
      </c>
      <c r="N65" s="22">
        <f>IF(L65="",0,ROUNDDOWN((POWER((Konst!$C$29-(VALUE(60*MID(M65,1,1))+VALUE(MID(M65,3,2))+VALUE(MID(M65,6,2)/100))),Konst!$D$29))*Konst!$B$29,0))</f>
        <v>464</v>
      </c>
      <c r="O65" s="22"/>
      <c r="P65" s="145">
        <f t="shared" si="3"/>
        <v>1700</v>
      </c>
      <c r="Q65" s="36"/>
      <c r="R65" s="87"/>
      <c r="S65" s="2"/>
      <c r="V65" s="2"/>
    </row>
    <row r="66" spans="1:22" ht="12.75">
      <c r="A66" s="41" t="s">
        <v>53</v>
      </c>
      <c r="B66" s="53"/>
      <c r="C66" s="3"/>
      <c r="D66" s="53"/>
      <c r="E66" s="142" t="s">
        <v>182</v>
      </c>
      <c r="F66" s="46"/>
      <c r="G66" s="22">
        <f>IF(E66="",0,ROUNDDOWN((POWER((Konst!$C$30-($E66*Konst!$E$30)),Konst!$D$30))*Konst!$B$30,0))</f>
        <v>414</v>
      </c>
      <c r="H66" s="142" t="s">
        <v>204</v>
      </c>
      <c r="I66" s="45"/>
      <c r="J66" s="22">
        <f>IF(H66="",0,ROUNDDOWN((POWER((($H66*100)-Konst!$C$33),Konst!$D$33))*Konst!$B$33,0))</f>
        <v>371</v>
      </c>
      <c r="K66" s="142" t="s">
        <v>203</v>
      </c>
      <c r="L66" s="22">
        <f>IF(K66="",0,ROUNDDOWN((POWER((Konst!$C$28-($K66*Konst!$E$28)),Konst!$D$28))*Konst!$B$28,0))</f>
        <v>451</v>
      </c>
      <c r="M66" s="142" t="s">
        <v>190</v>
      </c>
      <c r="N66" s="22">
        <f>IF(L66="",0,ROUNDDOWN((POWER((Konst!$C$29-(VALUE(60*MID(M66,1,1))+VALUE(MID(M66,3,2))+VALUE(MID(M66,6,2)/100))),Konst!$D$29))*Konst!$B$29,0))</f>
        <v>464</v>
      </c>
      <c r="O66" s="22"/>
      <c r="P66" s="145">
        <f t="shared" si="3"/>
        <v>1700</v>
      </c>
      <c r="Q66" s="36"/>
      <c r="R66" s="87"/>
      <c r="S66" s="2"/>
      <c r="V66" s="2"/>
    </row>
    <row r="67" spans="1:18" ht="12.75">
      <c r="A67" s="41" t="s">
        <v>54</v>
      </c>
      <c r="B67" s="53"/>
      <c r="C67" s="3"/>
      <c r="D67" s="53"/>
      <c r="E67" s="142" t="s">
        <v>182</v>
      </c>
      <c r="F67" s="46"/>
      <c r="G67" s="22">
        <f>IF(E67="",0,ROUNDDOWN((POWER((Konst!$C$30-($E67*Konst!$E$30)),Konst!$D$30))*Konst!$B$30,0))</f>
        <v>414</v>
      </c>
      <c r="H67" s="142" t="s">
        <v>204</v>
      </c>
      <c r="I67" s="45"/>
      <c r="J67" s="22">
        <f>IF(H67="",0,ROUNDDOWN((POWER((($H67*100)-Konst!$C$33),Konst!$D$33))*Konst!$B$33,0))</f>
        <v>371</v>
      </c>
      <c r="K67" s="142" t="s">
        <v>203</v>
      </c>
      <c r="L67" s="22">
        <f>IF(K67="",0,ROUNDDOWN((POWER((Konst!$C$28-($K67*Konst!$E$28)),Konst!$D$28))*Konst!$B$28,0))</f>
        <v>451</v>
      </c>
      <c r="M67" s="142" t="s">
        <v>190</v>
      </c>
      <c r="N67" s="22">
        <f>IF(L67="",0,ROUNDDOWN((POWER((Konst!$C$29-(VALUE(60*MID(M67,1,1))+VALUE(MID(M67,3,2))+VALUE(MID(M67,6,2)/100))),Konst!$D$29))*Konst!$B$29,0))</f>
        <v>464</v>
      </c>
      <c r="O67" s="22"/>
      <c r="P67" s="145">
        <f t="shared" si="3"/>
        <v>1700</v>
      </c>
      <c r="Q67" s="36"/>
      <c r="R67" s="87"/>
    </row>
    <row r="68" spans="1:18" ht="12.75">
      <c r="A68" s="41" t="s">
        <v>55</v>
      </c>
      <c r="B68" s="53"/>
      <c r="C68" s="3"/>
      <c r="D68" s="53"/>
      <c r="E68" s="142" t="s">
        <v>182</v>
      </c>
      <c r="F68" s="46"/>
      <c r="G68" s="22">
        <f>IF(E68="",0,ROUNDDOWN((POWER((Konst!$C$30-($E68*Konst!$E$30)),Konst!$D$30))*Konst!$B$30,0))</f>
        <v>414</v>
      </c>
      <c r="H68" s="142" t="s">
        <v>204</v>
      </c>
      <c r="I68" s="45"/>
      <c r="J68" s="22">
        <f>IF(H68="",0,ROUNDDOWN((POWER((($H68*100)-Konst!$C$33),Konst!$D$33))*Konst!$B$33,0))</f>
        <v>371</v>
      </c>
      <c r="K68" s="142" t="s">
        <v>203</v>
      </c>
      <c r="L68" s="22">
        <f>IF(K68="",0,ROUNDDOWN((POWER((Konst!$C$28-($K68*Konst!$E$28)),Konst!$D$28))*Konst!$B$28,0))</f>
        <v>451</v>
      </c>
      <c r="M68" s="142" t="s">
        <v>190</v>
      </c>
      <c r="N68" s="22">
        <f>IF(L68="",0,ROUNDDOWN((POWER((Konst!$C$29-(VALUE(60*MID(M68,1,1))+VALUE(MID(M68,3,2))+VALUE(MID(M68,6,2)/100))),Konst!$D$29))*Konst!$B$29,0))</f>
        <v>464</v>
      </c>
      <c r="O68" s="22"/>
      <c r="P68" s="145">
        <f t="shared" si="3"/>
        <v>1700</v>
      </c>
      <c r="Q68" s="36"/>
      <c r="R68" s="87"/>
    </row>
    <row r="69" spans="1:18" ht="12.75">
      <c r="A69" s="41" t="s">
        <v>56</v>
      </c>
      <c r="B69" s="53"/>
      <c r="C69" s="3"/>
      <c r="D69" s="53"/>
      <c r="E69" s="142" t="s">
        <v>182</v>
      </c>
      <c r="F69" s="46"/>
      <c r="G69" s="22">
        <f>IF(E69="",0,ROUNDDOWN((POWER((Konst!$C$30-($E69*Konst!$E$30)),Konst!$D$30))*Konst!$B$30,0))</f>
        <v>414</v>
      </c>
      <c r="H69" s="142" t="s">
        <v>204</v>
      </c>
      <c r="I69" s="45"/>
      <c r="J69" s="22">
        <f>IF(H69="",0,ROUNDDOWN((POWER((($H69*100)-Konst!$C$33),Konst!$D$33))*Konst!$B$33,0))</f>
        <v>371</v>
      </c>
      <c r="K69" s="142" t="s">
        <v>203</v>
      </c>
      <c r="L69" s="22">
        <f>IF(K69="",0,ROUNDDOWN((POWER((Konst!$C$28-($K69*Konst!$E$28)),Konst!$D$28))*Konst!$B$28,0))</f>
        <v>451</v>
      </c>
      <c r="M69" s="142" t="s">
        <v>190</v>
      </c>
      <c r="N69" s="22">
        <f>IF(L69="",0,ROUNDDOWN((POWER((Konst!$C$29-(VALUE(60*MID(M69,1,1))+VALUE(MID(M69,3,2))+VALUE(MID(M69,6,2)/100))),Konst!$D$29))*Konst!$B$29,0))</f>
        <v>464</v>
      </c>
      <c r="O69" s="22"/>
      <c r="P69" s="145">
        <f t="shared" si="3"/>
        <v>1700</v>
      </c>
      <c r="Q69" s="36"/>
      <c r="R69" s="87"/>
    </row>
    <row r="70" spans="1:16" ht="12.75">
      <c r="A70" s="28"/>
      <c r="C70" s="2"/>
      <c r="D70" s="27"/>
      <c r="F70" s="47"/>
      <c r="I70" s="51"/>
      <c r="J70" s="23"/>
      <c r="K70" s="2"/>
      <c r="L70" s="23"/>
      <c r="M70" s="2"/>
      <c r="P70" s="49"/>
    </row>
    <row r="71" spans="1:16" ht="12.75">
      <c r="A71" s="28"/>
      <c r="C71" s="2"/>
      <c r="D71" s="27"/>
      <c r="F71" s="47"/>
      <c r="I71" s="51"/>
      <c r="J71" s="23"/>
      <c r="K71" s="2"/>
      <c r="L71" s="23"/>
      <c r="M71" s="2"/>
      <c r="P71" s="49"/>
    </row>
    <row r="72" spans="1:16" ht="12.75">
      <c r="A72" s="28"/>
      <c r="C72" s="2"/>
      <c r="D72" s="27"/>
      <c r="F72" s="47"/>
      <c r="I72" s="51"/>
      <c r="J72" s="23"/>
      <c r="K72" s="2"/>
      <c r="L72" s="23"/>
      <c r="M72" s="2"/>
      <c r="P72" s="49"/>
    </row>
    <row r="73" spans="1:16" ht="12.75">
      <c r="A73" s="28"/>
      <c r="C73" s="2"/>
      <c r="D73" s="27"/>
      <c r="F73" s="47"/>
      <c r="I73" s="51"/>
      <c r="J73" s="23"/>
      <c r="K73" s="2"/>
      <c r="L73" s="23"/>
      <c r="M73" s="2"/>
      <c r="P73" s="49"/>
    </row>
    <row r="74" spans="1:18" ht="12.75">
      <c r="A74" s="8"/>
      <c r="B74" s="9" t="s">
        <v>186</v>
      </c>
      <c r="C74" s="10"/>
      <c r="D74" s="24"/>
      <c r="E74" s="31"/>
      <c r="F74" s="47"/>
      <c r="G74" s="12"/>
      <c r="H74" s="29"/>
      <c r="I74" s="52"/>
      <c r="J74" s="12"/>
      <c r="K74" s="11"/>
      <c r="L74" s="12"/>
      <c r="M74" s="11"/>
      <c r="N74" s="12"/>
      <c r="O74" s="11"/>
      <c r="P74" s="47"/>
      <c r="Q74" s="12"/>
      <c r="R74" s="11"/>
    </row>
    <row r="75" spans="1:18" ht="12.75">
      <c r="A75" s="14"/>
      <c r="B75" s="3"/>
      <c r="C75" s="3"/>
      <c r="D75" s="132"/>
      <c r="E75" s="14" t="s">
        <v>11</v>
      </c>
      <c r="F75" s="48"/>
      <c r="G75" s="17"/>
      <c r="H75" s="14" t="s">
        <v>191</v>
      </c>
      <c r="I75" s="50"/>
      <c r="J75" s="15" t="s">
        <v>120</v>
      </c>
      <c r="K75" s="17"/>
      <c r="L75" s="15" t="s">
        <v>192</v>
      </c>
      <c r="M75" s="15"/>
      <c r="N75" s="17"/>
      <c r="O75" s="18" t="s">
        <v>26</v>
      </c>
      <c r="P75" s="72"/>
      <c r="Q75" s="138"/>
      <c r="R75" s="71"/>
    </row>
    <row r="76" spans="1:18" ht="12.75">
      <c r="A76" s="41" t="s">
        <v>37</v>
      </c>
      <c r="B76" s="62"/>
      <c r="C76" s="21"/>
      <c r="D76" s="62"/>
      <c r="E76" s="142" t="s">
        <v>98</v>
      </c>
      <c r="F76" s="46"/>
      <c r="G76" s="22">
        <f>IF(E76="",0,ROUNDDOWN((POWER((($E76*100)-Konst!$C$33),Konst!$D$33))*Konst!$B$33,0))</f>
        <v>285</v>
      </c>
      <c r="H76" s="142" t="s">
        <v>133</v>
      </c>
      <c r="I76" s="22">
        <f>IF(H76="",0,ROUNDDOWN((POWER(($H76-Konst!$C$34),Konst!$D$34))*Konst!$B$34,0))</f>
        <v>464</v>
      </c>
      <c r="J76" s="142" t="s">
        <v>178</v>
      </c>
      <c r="K76" s="22">
        <f>IF(J76="",0,ROUNDDOWN((POWER(($J76-Konst!$C$36),Konst!$D$36))*Konst!$B$36,0))</f>
        <v>326</v>
      </c>
      <c r="L76" s="143" t="s">
        <v>178</v>
      </c>
      <c r="M76" s="22">
        <f>IF(L76="",0,ROUNDDOWN((POWER(($L76-Konst!$C$35),Konst!$D$35))*Konst!$B$35,0))</f>
        <v>326</v>
      </c>
      <c r="N76" s="22"/>
      <c r="O76" s="145">
        <f aca="true" t="shared" si="4" ref="O76:O95">SUM(G76,I76,K76,M76)</f>
        <v>1401</v>
      </c>
      <c r="P76" s="89"/>
      <c r="Q76" s="36"/>
      <c r="R76" s="87"/>
    </row>
    <row r="77" spans="1:18" ht="12.75">
      <c r="A77" s="41" t="s">
        <v>38</v>
      </c>
      <c r="B77" s="53"/>
      <c r="C77" s="3"/>
      <c r="D77" s="53"/>
      <c r="E77" s="142" t="s">
        <v>98</v>
      </c>
      <c r="F77" s="46"/>
      <c r="G77" s="22">
        <f>IF(E77="",0,ROUNDDOWN((POWER((($E77*100)-Konst!$C$33),Konst!$D$33))*Konst!$B$33,0))</f>
        <v>285</v>
      </c>
      <c r="H77" s="142" t="s">
        <v>133</v>
      </c>
      <c r="I77" s="22">
        <f>IF(H77="",0,ROUNDDOWN((POWER(($H77-Konst!$C$34),Konst!$D$34))*Konst!$B$34,0))</f>
        <v>464</v>
      </c>
      <c r="J77" s="142" t="s">
        <v>178</v>
      </c>
      <c r="K77" s="22">
        <f>IF(J77="",0,ROUNDDOWN((POWER(($J77-Konst!$C$36),Konst!$D$36))*Konst!$B$36,0))</f>
        <v>326</v>
      </c>
      <c r="L77" s="143" t="s">
        <v>178</v>
      </c>
      <c r="M77" s="22">
        <f>IF(L77="",0,ROUNDDOWN((POWER(($L77-Konst!$C$35),Konst!$D$35))*Konst!$B$35,0))</f>
        <v>326</v>
      </c>
      <c r="N77" s="22"/>
      <c r="O77" s="145">
        <f t="shared" si="4"/>
        <v>1401</v>
      </c>
      <c r="P77" s="89"/>
      <c r="Q77" s="36"/>
      <c r="R77" s="87"/>
    </row>
    <row r="78" spans="1:18" ht="12.75">
      <c r="A78" s="41" t="s">
        <v>39</v>
      </c>
      <c r="B78" s="62"/>
      <c r="C78" s="21"/>
      <c r="D78" s="62"/>
      <c r="E78" s="142" t="s">
        <v>98</v>
      </c>
      <c r="F78" s="46"/>
      <c r="G78" s="22">
        <f>IF(E78="",0,ROUNDDOWN((POWER((($E78*100)-Konst!$C$33),Konst!$D$33))*Konst!$B$33,0))</f>
        <v>285</v>
      </c>
      <c r="H78" s="142" t="s">
        <v>133</v>
      </c>
      <c r="I78" s="22">
        <f>IF(H78="",0,ROUNDDOWN((POWER(($H78-Konst!$C$34),Konst!$D$34))*Konst!$B$34,0))</f>
        <v>464</v>
      </c>
      <c r="J78" s="142" t="s">
        <v>178</v>
      </c>
      <c r="K78" s="22">
        <f>IF(J78="",0,ROUNDDOWN((POWER(($J78-Konst!$C$36),Konst!$D$36))*Konst!$B$36,0))</f>
        <v>326</v>
      </c>
      <c r="L78" s="143" t="s">
        <v>178</v>
      </c>
      <c r="M78" s="22">
        <f>IF(L78="",0,ROUNDDOWN((POWER(($L78-Konst!$C$35),Konst!$D$35))*Konst!$B$35,0))</f>
        <v>326</v>
      </c>
      <c r="N78" s="22"/>
      <c r="O78" s="145">
        <f t="shared" si="4"/>
        <v>1401</v>
      </c>
      <c r="P78" s="89"/>
      <c r="Q78" s="36"/>
      <c r="R78" s="87"/>
    </row>
    <row r="79" spans="1:18" ht="12.75">
      <c r="A79" s="41" t="s">
        <v>40</v>
      </c>
      <c r="B79" s="53"/>
      <c r="C79" s="3"/>
      <c r="D79" s="53"/>
      <c r="E79" s="142" t="s">
        <v>98</v>
      </c>
      <c r="F79" s="46"/>
      <c r="G79" s="22">
        <f>IF(E79="",0,ROUNDDOWN((POWER((($E79*100)-Konst!$C$33),Konst!$D$33))*Konst!$B$33,0))</f>
        <v>285</v>
      </c>
      <c r="H79" s="142" t="s">
        <v>133</v>
      </c>
      <c r="I79" s="22">
        <f>IF(H79="",0,ROUNDDOWN((POWER(($H79-Konst!$C$34),Konst!$D$34))*Konst!$B$34,0))</f>
        <v>464</v>
      </c>
      <c r="J79" s="142" t="s">
        <v>178</v>
      </c>
      <c r="K79" s="22">
        <f>IF(J79="",0,ROUNDDOWN((POWER(($J79-Konst!$C$36),Konst!$D$36))*Konst!$B$36,0))</f>
        <v>326</v>
      </c>
      <c r="L79" s="143" t="s">
        <v>178</v>
      </c>
      <c r="M79" s="22">
        <f>IF(L79="",0,ROUNDDOWN((POWER(($L79-Konst!$C$35),Konst!$D$35))*Konst!$B$35,0))</f>
        <v>326</v>
      </c>
      <c r="N79" s="22"/>
      <c r="O79" s="145">
        <f t="shared" si="4"/>
        <v>1401</v>
      </c>
      <c r="P79" s="89"/>
      <c r="Q79" s="36"/>
      <c r="R79" s="87"/>
    </row>
    <row r="80" spans="1:18" ht="12.75">
      <c r="A80" s="41" t="s">
        <v>41</v>
      </c>
      <c r="B80" s="53"/>
      <c r="C80" s="3"/>
      <c r="D80" s="53"/>
      <c r="E80" s="142" t="s">
        <v>98</v>
      </c>
      <c r="F80" s="46"/>
      <c r="G80" s="22">
        <f>IF(E80="",0,ROUNDDOWN((POWER((($E80*100)-Konst!$C$33),Konst!$D$33))*Konst!$B$33,0))</f>
        <v>285</v>
      </c>
      <c r="H80" s="142" t="s">
        <v>133</v>
      </c>
      <c r="I80" s="22">
        <f>IF(H80="",0,ROUNDDOWN((POWER(($H80-Konst!$C$34),Konst!$D$34))*Konst!$B$34,0))</f>
        <v>464</v>
      </c>
      <c r="J80" s="142" t="s">
        <v>178</v>
      </c>
      <c r="K80" s="22">
        <f>IF(J80="",0,ROUNDDOWN((POWER(($J80-Konst!$C$36),Konst!$D$36))*Konst!$B$36,0))</f>
        <v>326</v>
      </c>
      <c r="L80" s="143" t="s">
        <v>178</v>
      </c>
      <c r="M80" s="22">
        <f>IF(L80="",0,ROUNDDOWN((POWER(($L80-Konst!$C$35),Konst!$D$35))*Konst!$B$35,0))</f>
        <v>326</v>
      </c>
      <c r="N80" s="22"/>
      <c r="O80" s="145">
        <f t="shared" si="4"/>
        <v>1401</v>
      </c>
      <c r="P80" s="89"/>
      <c r="Q80" s="36"/>
      <c r="R80" s="87"/>
    </row>
    <row r="81" spans="1:18" ht="12.75">
      <c r="A81" s="41" t="s">
        <v>42</v>
      </c>
      <c r="B81" s="53"/>
      <c r="C81" s="3"/>
      <c r="D81" s="53"/>
      <c r="E81" s="142" t="s">
        <v>98</v>
      </c>
      <c r="F81" s="46"/>
      <c r="G81" s="22">
        <f>IF(E81="",0,ROUNDDOWN((POWER((($E81*100)-Konst!$C$33),Konst!$D$33))*Konst!$B$33,0))</f>
        <v>285</v>
      </c>
      <c r="H81" s="142" t="s">
        <v>133</v>
      </c>
      <c r="I81" s="22">
        <f>IF(H81="",0,ROUNDDOWN((POWER(($H81-Konst!$C$34),Konst!$D$34))*Konst!$B$34,0))</f>
        <v>464</v>
      </c>
      <c r="J81" s="142" t="s">
        <v>178</v>
      </c>
      <c r="K81" s="22">
        <f>IF(J81="",0,ROUNDDOWN((POWER(($J81-Konst!$C$36),Konst!$D$36))*Konst!$B$36,0))</f>
        <v>326</v>
      </c>
      <c r="L81" s="143" t="s">
        <v>178</v>
      </c>
      <c r="M81" s="22">
        <f>IF(L81="",0,ROUNDDOWN((POWER(($L81-Konst!$C$35),Konst!$D$35))*Konst!$B$35,0))</f>
        <v>326</v>
      </c>
      <c r="N81" s="22"/>
      <c r="O81" s="145">
        <f t="shared" si="4"/>
        <v>1401</v>
      </c>
      <c r="P81" s="89"/>
      <c r="Q81" s="36"/>
      <c r="R81" s="87"/>
    </row>
    <row r="82" spans="1:18" ht="12.75">
      <c r="A82" s="41" t="s">
        <v>43</v>
      </c>
      <c r="B82" s="53"/>
      <c r="C82" s="3"/>
      <c r="D82" s="53"/>
      <c r="E82" s="142" t="s">
        <v>98</v>
      </c>
      <c r="F82" s="46"/>
      <c r="G82" s="22">
        <f>IF(E82="",0,ROUNDDOWN((POWER((($E82*100)-Konst!$C$33),Konst!$D$33))*Konst!$B$33,0))</f>
        <v>285</v>
      </c>
      <c r="H82" s="142" t="s">
        <v>133</v>
      </c>
      <c r="I82" s="22">
        <f>IF(H82="",0,ROUNDDOWN((POWER(($H82-Konst!$C$34),Konst!$D$34))*Konst!$B$34,0))</f>
        <v>464</v>
      </c>
      <c r="J82" s="142" t="s">
        <v>178</v>
      </c>
      <c r="K82" s="22">
        <f>IF(J82="",0,ROUNDDOWN((POWER(($J82-Konst!$C$36),Konst!$D$36))*Konst!$B$36,0))</f>
        <v>326</v>
      </c>
      <c r="L82" s="143" t="s">
        <v>178</v>
      </c>
      <c r="M82" s="22">
        <f>IF(L82="",0,ROUNDDOWN((POWER(($L82-Konst!$C$35),Konst!$D$35))*Konst!$B$35,0))</f>
        <v>326</v>
      </c>
      <c r="N82" s="22"/>
      <c r="O82" s="145">
        <f t="shared" si="4"/>
        <v>1401</v>
      </c>
      <c r="P82" s="89"/>
      <c r="Q82" s="36"/>
      <c r="R82" s="87"/>
    </row>
    <row r="83" spans="1:18" ht="12.75">
      <c r="A83" s="41" t="s">
        <v>44</v>
      </c>
      <c r="B83" s="53"/>
      <c r="C83" s="3"/>
      <c r="D83" s="53"/>
      <c r="E83" s="142" t="s">
        <v>98</v>
      </c>
      <c r="F83" s="46"/>
      <c r="G83" s="22">
        <f>IF(E83="",0,ROUNDDOWN((POWER((($E83*100)-Konst!$C$33),Konst!$D$33))*Konst!$B$33,0))</f>
        <v>285</v>
      </c>
      <c r="H83" s="142" t="s">
        <v>133</v>
      </c>
      <c r="I83" s="22">
        <f>IF(H83="",0,ROUNDDOWN((POWER(($H83-Konst!$C$34),Konst!$D$34))*Konst!$B$34,0))</f>
        <v>464</v>
      </c>
      <c r="J83" s="142" t="s">
        <v>178</v>
      </c>
      <c r="K83" s="22">
        <f>IF(J83="",0,ROUNDDOWN((POWER(($J83-Konst!$C$36),Konst!$D$36))*Konst!$B$36,0))</f>
        <v>326</v>
      </c>
      <c r="L83" s="143" t="s">
        <v>178</v>
      </c>
      <c r="M83" s="22">
        <f>IF(L83="",0,ROUNDDOWN((POWER(($L83-Konst!$C$35),Konst!$D$35))*Konst!$B$35,0))</f>
        <v>326</v>
      </c>
      <c r="N83" s="22"/>
      <c r="O83" s="145">
        <f t="shared" si="4"/>
        <v>1401</v>
      </c>
      <c r="P83" s="89"/>
      <c r="Q83" s="36"/>
      <c r="R83" s="87"/>
    </row>
    <row r="84" spans="1:18" ht="12.75">
      <c r="A84" s="41" t="s">
        <v>45</v>
      </c>
      <c r="B84" s="53"/>
      <c r="C84" s="3"/>
      <c r="D84" s="53"/>
      <c r="E84" s="142" t="s">
        <v>98</v>
      </c>
      <c r="F84" s="46"/>
      <c r="G84" s="22">
        <f>IF(E84="",0,ROUNDDOWN((POWER((($E84*100)-Konst!$C$33),Konst!$D$33))*Konst!$B$33,0))</f>
        <v>285</v>
      </c>
      <c r="H84" s="142" t="s">
        <v>133</v>
      </c>
      <c r="I84" s="22">
        <f>IF(H84="",0,ROUNDDOWN((POWER(($H84-Konst!$C$34),Konst!$D$34))*Konst!$B$34,0))</f>
        <v>464</v>
      </c>
      <c r="J84" s="142" t="s">
        <v>178</v>
      </c>
      <c r="K84" s="22">
        <f>IF(J84="",0,ROUNDDOWN((POWER(($J84-Konst!$C$36),Konst!$D$36))*Konst!$B$36,0))</f>
        <v>326</v>
      </c>
      <c r="L84" s="143" t="s">
        <v>178</v>
      </c>
      <c r="M84" s="22">
        <f>IF(L84="",0,ROUNDDOWN((POWER(($L84-Konst!$C$35),Konst!$D$35))*Konst!$B$35,0))</f>
        <v>326</v>
      </c>
      <c r="N84" s="22"/>
      <c r="O84" s="145">
        <f t="shared" si="4"/>
        <v>1401</v>
      </c>
      <c r="P84" s="89"/>
      <c r="Q84" s="36"/>
      <c r="R84" s="87"/>
    </row>
    <row r="85" spans="1:18" ht="12.75">
      <c r="A85" s="41" t="s">
        <v>46</v>
      </c>
      <c r="B85" s="131"/>
      <c r="C85" s="60"/>
      <c r="D85" s="26"/>
      <c r="E85" s="142" t="s">
        <v>98</v>
      </c>
      <c r="F85" s="46"/>
      <c r="G85" s="22">
        <f>IF(E85="",0,ROUNDDOWN((POWER((($E85*100)-Konst!$C$33),Konst!$D$33))*Konst!$B$33,0))</f>
        <v>285</v>
      </c>
      <c r="H85" s="142" t="s">
        <v>133</v>
      </c>
      <c r="I85" s="22">
        <f>IF(H85="",0,ROUNDDOWN((POWER(($H85-Konst!$C$34),Konst!$D$34))*Konst!$B$34,0))</f>
        <v>464</v>
      </c>
      <c r="J85" s="142" t="s">
        <v>178</v>
      </c>
      <c r="K85" s="22">
        <f>IF(J85="",0,ROUNDDOWN((POWER(($J85-Konst!$C$36),Konst!$D$36))*Konst!$B$36,0))</f>
        <v>326</v>
      </c>
      <c r="L85" s="143" t="s">
        <v>178</v>
      </c>
      <c r="M85" s="22">
        <f>IF(L85="",0,ROUNDDOWN((POWER(($L85-Konst!$C$35),Konst!$D$35))*Konst!$B$35,0))</f>
        <v>326</v>
      </c>
      <c r="N85" s="22"/>
      <c r="O85" s="145">
        <f t="shared" si="4"/>
        <v>1401</v>
      </c>
      <c r="P85" s="89"/>
      <c r="Q85" s="36"/>
      <c r="R85" s="87"/>
    </row>
    <row r="86" spans="1:18" ht="12.75">
      <c r="A86" s="41" t="s">
        <v>47</v>
      </c>
      <c r="B86" s="62"/>
      <c r="C86" s="21"/>
      <c r="D86" s="62"/>
      <c r="E86" s="142" t="s">
        <v>98</v>
      </c>
      <c r="F86" s="46"/>
      <c r="G86" s="22">
        <f>IF(E86="",0,ROUNDDOWN((POWER((($E86*100)-Konst!$C$33),Konst!$D$33))*Konst!$B$33,0))</f>
        <v>285</v>
      </c>
      <c r="H86" s="142" t="s">
        <v>133</v>
      </c>
      <c r="I86" s="22">
        <f>IF(H86="",0,ROUNDDOWN((POWER(($H86-Konst!$C$34),Konst!$D$34))*Konst!$B$34,0))</f>
        <v>464</v>
      </c>
      <c r="J86" s="142" t="s">
        <v>178</v>
      </c>
      <c r="K86" s="22">
        <f>IF(J86="",0,ROUNDDOWN((POWER(($J86-Konst!$C$36),Konst!$D$36))*Konst!$B$36,0))</f>
        <v>326</v>
      </c>
      <c r="L86" s="143" t="s">
        <v>178</v>
      </c>
      <c r="M86" s="22">
        <f>IF(L86="",0,ROUNDDOWN((POWER(($L86-Konst!$C$35),Konst!$D$35))*Konst!$B$35,0))</f>
        <v>326</v>
      </c>
      <c r="N86" s="22"/>
      <c r="O86" s="145">
        <f t="shared" si="4"/>
        <v>1401</v>
      </c>
      <c r="P86" s="89"/>
      <c r="Q86" s="36"/>
      <c r="R86" s="87"/>
    </row>
    <row r="87" spans="1:18" ht="12.75">
      <c r="A87" s="41" t="s">
        <v>48</v>
      </c>
      <c r="B87" s="119"/>
      <c r="C87" s="135"/>
      <c r="D87" s="120"/>
      <c r="E87" s="142" t="s">
        <v>98</v>
      </c>
      <c r="F87" s="46"/>
      <c r="G87" s="22">
        <f>IF(E87="",0,ROUNDDOWN((POWER((($E87*100)-Konst!$C$33),Konst!$D$33))*Konst!$B$33,0))</f>
        <v>285</v>
      </c>
      <c r="H87" s="142" t="s">
        <v>133</v>
      </c>
      <c r="I87" s="22">
        <f>IF(H87="",0,ROUNDDOWN((POWER(($H87-Konst!$C$34),Konst!$D$34))*Konst!$B$34,0))</f>
        <v>464</v>
      </c>
      <c r="J87" s="142" t="s">
        <v>178</v>
      </c>
      <c r="K87" s="22">
        <f>IF(J87="",0,ROUNDDOWN((POWER(($J87-Konst!$C$36),Konst!$D$36))*Konst!$B$36,0))</f>
        <v>326</v>
      </c>
      <c r="L87" s="143" t="s">
        <v>178</v>
      </c>
      <c r="M87" s="22">
        <f>IF(L87="",0,ROUNDDOWN((POWER(($L87-Konst!$C$35),Konst!$D$35))*Konst!$B$35,0))</f>
        <v>326</v>
      </c>
      <c r="N87" s="22"/>
      <c r="O87" s="145">
        <f t="shared" si="4"/>
        <v>1401</v>
      </c>
      <c r="P87" s="89"/>
      <c r="Q87" s="36"/>
      <c r="R87" s="87"/>
    </row>
    <row r="88" spans="1:18" ht="12.75">
      <c r="A88" s="41" t="s">
        <v>49</v>
      </c>
      <c r="B88" s="53"/>
      <c r="C88" s="3"/>
      <c r="D88" s="53"/>
      <c r="E88" s="142" t="s">
        <v>98</v>
      </c>
      <c r="F88" s="46"/>
      <c r="G88" s="22">
        <f>IF(E88="",0,ROUNDDOWN((POWER((($E88*100)-Konst!$C$33),Konst!$D$33))*Konst!$B$33,0))</f>
        <v>285</v>
      </c>
      <c r="H88" s="142" t="s">
        <v>133</v>
      </c>
      <c r="I88" s="22">
        <f>IF(H88="",0,ROUNDDOWN((POWER(($H88-Konst!$C$34),Konst!$D$34))*Konst!$B$34,0))</f>
        <v>464</v>
      </c>
      <c r="J88" s="142" t="s">
        <v>178</v>
      </c>
      <c r="K88" s="22">
        <f>IF(J88="",0,ROUNDDOWN((POWER(($J88-Konst!$C$36),Konst!$D$36))*Konst!$B$36,0))</f>
        <v>326</v>
      </c>
      <c r="L88" s="143" t="s">
        <v>178</v>
      </c>
      <c r="M88" s="22">
        <f>IF(L88="",0,ROUNDDOWN((POWER(($L88-Konst!$C$35),Konst!$D$35))*Konst!$B$35,0))</f>
        <v>326</v>
      </c>
      <c r="N88" s="22"/>
      <c r="O88" s="145">
        <f t="shared" si="4"/>
        <v>1401</v>
      </c>
      <c r="P88" s="89"/>
      <c r="Q88" s="36"/>
      <c r="R88" s="87"/>
    </row>
    <row r="89" spans="1:18" ht="12.75">
      <c r="A89" s="41" t="s">
        <v>50</v>
      </c>
      <c r="B89" s="53"/>
      <c r="C89" s="3"/>
      <c r="D89" s="53"/>
      <c r="E89" s="142" t="s">
        <v>98</v>
      </c>
      <c r="F89" s="46"/>
      <c r="G89" s="22">
        <f>IF(E89="",0,ROUNDDOWN((POWER((($E89*100)-Konst!$C$33),Konst!$D$33))*Konst!$B$33,0))</f>
        <v>285</v>
      </c>
      <c r="H89" s="142" t="s">
        <v>133</v>
      </c>
      <c r="I89" s="22">
        <f>IF(H89="",0,ROUNDDOWN((POWER(($H89-Konst!$C$34),Konst!$D$34))*Konst!$B$34,0))</f>
        <v>464</v>
      </c>
      <c r="J89" s="142" t="s">
        <v>178</v>
      </c>
      <c r="K89" s="22">
        <f>IF(J89="",0,ROUNDDOWN((POWER(($J89-Konst!$C$36),Konst!$D$36))*Konst!$B$36,0))</f>
        <v>326</v>
      </c>
      <c r="L89" s="143" t="s">
        <v>178</v>
      </c>
      <c r="M89" s="22">
        <f>IF(L89="",0,ROUNDDOWN((POWER(($L89-Konst!$C$35),Konst!$D$35))*Konst!$B$35,0))</f>
        <v>326</v>
      </c>
      <c r="N89" s="22"/>
      <c r="O89" s="145">
        <f t="shared" si="4"/>
        <v>1401</v>
      </c>
      <c r="P89" s="89"/>
      <c r="Q89" s="36"/>
      <c r="R89" s="87"/>
    </row>
    <row r="90" spans="1:18" ht="12.75">
      <c r="A90" s="41" t="s">
        <v>51</v>
      </c>
      <c r="B90" s="62"/>
      <c r="C90" s="21"/>
      <c r="D90" s="62"/>
      <c r="E90" s="142" t="s">
        <v>98</v>
      </c>
      <c r="F90" s="46"/>
      <c r="G90" s="22">
        <f>IF(E90="",0,ROUNDDOWN((POWER((($E90*100)-Konst!$C$33),Konst!$D$33))*Konst!$B$33,0))</f>
        <v>285</v>
      </c>
      <c r="H90" s="142" t="s">
        <v>133</v>
      </c>
      <c r="I90" s="22">
        <f>IF(H90="",0,ROUNDDOWN((POWER(($H90-Konst!$C$34),Konst!$D$34))*Konst!$B$34,0))</f>
        <v>464</v>
      </c>
      <c r="J90" s="142" t="s">
        <v>178</v>
      </c>
      <c r="K90" s="22">
        <f>IF(J90="",0,ROUNDDOWN((POWER(($J90-Konst!$C$36),Konst!$D$36))*Konst!$B$36,0))</f>
        <v>326</v>
      </c>
      <c r="L90" s="143" t="s">
        <v>178</v>
      </c>
      <c r="M90" s="22">
        <f>IF(L90="",0,ROUNDDOWN((POWER(($L90-Konst!$C$35),Konst!$D$35))*Konst!$B$35,0))</f>
        <v>326</v>
      </c>
      <c r="N90" s="22"/>
      <c r="O90" s="145">
        <f t="shared" si="4"/>
        <v>1401</v>
      </c>
      <c r="P90" s="89"/>
      <c r="Q90" s="36"/>
      <c r="R90" s="87"/>
    </row>
    <row r="91" spans="1:18" ht="12.75">
      <c r="A91" s="41" t="s">
        <v>52</v>
      </c>
      <c r="B91" s="53"/>
      <c r="C91" s="3"/>
      <c r="D91" s="53"/>
      <c r="E91" s="142" t="s">
        <v>98</v>
      </c>
      <c r="F91" s="46"/>
      <c r="G91" s="22">
        <f>IF(E91="",0,ROUNDDOWN((POWER((($E91*100)-Konst!$C$33),Konst!$D$33))*Konst!$B$33,0))</f>
        <v>285</v>
      </c>
      <c r="H91" s="142" t="s">
        <v>133</v>
      </c>
      <c r="I91" s="22">
        <f>IF(H91="",0,ROUNDDOWN((POWER(($H91-Konst!$C$34),Konst!$D$34))*Konst!$B$34,0))</f>
        <v>464</v>
      </c>
      <c r="J91" s="142" t="s">
        <v>178</v>
      </c>
      <c r="K91" s="22">
        <f>IF(J91="",0,ROUNDDOWN((POWER(($J91-Konst!$C$36),Konst!$D$36))*Konst!$B$36,0))</f>
        <v>326</v>
      </c>
      <c r="L91" s="143" t="s">
        <v>178</v>
      </c>
      <c r="M91" s="22">
        <f>IF(L91="",0,ROUNDDOWN((POWER(($L91-Konst!$C$35),Konst!$D$35))*Konst!$B$35,0))</f>
        <v>326</v>
      </c>
      <c r="N91" s="22"/>
      <c r="O91" s="145">
        <f t="shared" si="4"/>
        <v>1401</v>
      </c>
      <c r="P91" s="89"/>
      <c r="Q91" s="36"/>
      <c r="R91" s="87"/>
    </row>
    <row r="92" spans="1:18" ht="12.75">
      <c r="A92" s="41" t="s">
        <v>53</v>
      </c>
      <c r="B92" s="53"/>
      <c r="C92" s="3"/>
      <c r="D92" s="53"/>
      <c r="E92" s="142" t="s">
        <v>98</v>
      </c>
      <c r="F92" s="46"/>
      <c r="G92" s="22">
        <f>IF(E92="",0,ROUNDDOWN((POWER((($E92*100)-Konst!$C$33),Konst!$D$33))*Konst!$B$33,0))</f>
        <v>285</v>
      </c>
      <c r="H92" s="142" t="s">
        <v>133</v>
      </c>
      <c r="I92" s="22">
        <f>IF(H92="",0,ROUNDDOWN((POWER(($H92-Konst!$C$34),Konst!$D$34))*Konst!$B$34,0))</f>
        <v>464</v>
      </c>
      <c r="J92" s="142" t="s">
        <v>178</v>
      </c>
      <c r="K92" s="22">
        <f>IF(J92="",0,ROUNDDOWN((POWER(($J92-Konst!$C$36),Konst!$D$36))*Konst!$B$36,0))</f>
        <v>326</v>
      </c>
      <c r="L92" s="143" t="s">
        <v>178</v>
      </c>
      <c r="M92" s="22">
        <f>IF(L92="",0,ROUNDDOWN((POWER(($L92-Konst!$C$35),Konst!$D$35))*Konst!$B$35,0))</f>
        <v>326</v>
      </c>
      <c r="N92" s="22"/>
      <c r="O92" s="145">
        <f t="shared" si="4"/>
        <v>1401</v>
      </c>
      <c r="P92" s="89"/>
      <c r="Q92" s="36"/>
      <c r="R92" s="87"/>
    </row>
    <row r="93" spans="1:18" ht="12.75">
      <c r="A93" s="41" t="s">
        <v>54</v>
      </c>
      <c r="B93" s="53"/>
      <c r="C93" s="3"/>
      <c r="D93" s="53"/>
      <c r="E93" s="142" t="s">
        <v>98</v>
      </c>
      <c r="F93" s="46"/>
      <c r="G93" s="22">
        <f>IF(E93="",0,ROUNDDOWN((POWER((($E93*100)-Konst!$C$33),Konst!$D$33))*Konst!$B$33,0))</f>
        <v>285</v>
      </c>
      <c r="H93" s="142" t="s">
        <v>133</v>
      </c>
      <c r="I93" s="22">
        <f>IF(H93="",0,ROUNDDOWN((POWER(($H93-Konst!$C$34),Konst!$D$34))*Konst!$B$34,0))</f>
        <v>464</v>
      </c>
      <c r="J93" s="142" t="s">
        <v>178</v>
      </c>
      <c r="K93" s="22">
        <f>IF(J93="",0,ROUNDDOWN((POWER(($J93-Konst!$C$36),Konst!$D$36))*Konst!$B$36,0))</f>
        <v>326</v>
      </c>
      <c r="L93" s="143" t="s">
        <v>178</v>
      </c>
      <c r="M93" s="22">
        <f>IF(L93="",0,ROUNDDOWN((POWER(($L93-Konst!$C$35),Konst!$D$35))*Konst!$B$35,0))</f>
        <v>326</v>
      </c>
      <c r="N93" s="22"/>
      <c r="O93" s="145">
        <f t="shared" si="4"/>
        <v>1401</v>
      </c>
      <c r="P93" s="89"/>
      <c r="Q93" s="36"/>
      <c r="R93" s="87"/>
    </row>
    <row r="94" spans="1:18" ht="12.75">
      <c r="A94" s="41" t="s">
        <v>55</v>
      </c>
      <c r="B94" s="53"/>
      <c r="C94" s="3"/>
      <c r="D94" s="53"/>
      <c r="E94" s="142" t="s">
        <v>98</v>
      </c>
      <c r="F94" s="46"/>
      <c r="G94" s="22">
        <f>IF(E94="",0,ROUNDDOWN((POWER((($E94*100)-Konst!$C$33),Konst!$D$33))*Konst!$B$33,0))</f>
        <v>285</v>
      </c>
      <c r="H94" s="142" t="s">
        <v>133</v>
      </c>
      <c r="I94" s="22">
        <f>IF(H94="",0,ROUNDDOWN((POWER(($H94-Konst!$C$34),Konst!$D$34))*Konst!$B$34,0))</f>
        <v>464</v>
      </c>
      <c r="J94" s="142" t="s">
        <v>178</v>
      </c>
      <c r="K94" s="22">
        <f>IF(J94="",0,ROUNDDOWN((POWER(($J94-Konst!$C$36),Konst!$D$36))*Konst!$B$36,0))</f>
        <v>326</v>
      </c>
      <c r="L94" s="143" t="s">
        <v>178</v>
      </c>
      <c r="M94" s="22">
        <f>IF(L94="",0,ROUNDDOWN((POWER(($L94-Konst!$C$35),Konst!$D$35))*Konst!$B$35,0))</f>
        <v>326</v>
      </c>
      <c r="N94" s="22"/>
      <c r="O94" s="145">
        <f t="shared" si="4"/>
        <v>1401</v>
      </c>
      <c r="P94" s="89"/>
      <c r="Q94" s="36"/>
      <c r="R94" s="87"/>
    </row>
    <row r="95" spans="1:18" ht="12.75">
      <c r="A95" s="41" t="s">
        <v>56</v>
      </c>
      <c r="B95" s="53"/>
      <c r="C95" s="3"/>
      <c r="D95" s="53"/>
      <c r="E95" s="142" t="s">
        <v>98</v>
      </c>
      <c r="F95" s="46"/>
      <c r="G95" s="22">
        <f>IF(E95="",0,ROUNDDOWN((POWER((($E95*100)-Konst!$C$33),Konst!$D$33))*Konst!$B$33,0))</f>
        <v>285</v>
      </c>
      <c r="H95" s="142" t="s">
        <v>133</v>
      </c>
      <c r="I95" s="22">
        <f>IF(H95="",0,ROUNDDOWN((POWER(($H95-Konst!$C$34),Konst!$D$34))*Konst!$B$34,0))</f>
        <v>464</v>
      </c>
      <c r="J95" s="142" t="s">
        <v>178</v>
      </c>
      <c r="K95" s="22">
        <f>IF(J95="",0,ROUNDDOWN((POWER(($J95-Konst!$C$36),Konst!$D$36))*Konst!$B$36,0))</f>
        <v>326</v>
      </c>
      <c r="L95" s="143" t="s">
        <v>178</v>
      </c>
      <c r="M95" s="22">
        <f>IF(L95="",0,ROUNDDOWN((POWER(($L95-Konst!$C$35),Konst!$D$35))*Konst!$B$35,0))</f>
        <v>326</v>
      </c>
      <c r="N95" s="22"/>
      <c r="O95" s="145">
        <f t="shared" si="4"/>
        <v>1401</v>
      </c>
      <c r="P95" s="89"/>
      <c r="Q95" s="36"/>
      <c r="R95" s="87"/>
    </row>
    <row r="96" spans="1:16" ht="12.75">
      <c r="A96" s="28"/>
      <c r="C96" s="2"/>
      <c r="D96" s="27"/>
      <c r="F96" s="47"/>
      <c r="I96" s="51"/>
      <c r="J96" s="23"/>
      <c r="K96" s="2"/>
      <c r="L96" s="23"/>
      <c r="M96" s="2"/>
      <c r="P96" s="141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&amp;CA MAGYAR KÖZTÁRSASÁG 2010. ÉVI ORSZÁGOS ÖSSZETETT BAJNOKSÁGA
Budapest – Puskás Stadion, 2010. szeptember 18-19.</oddHeader>
  </headerFooter>
  <rowBreaks count="3" manualBreakCount="3">
    <brk id="21" max="22" man="1"/>
    <brk id="47" max="22" man="1"/>
    <brk id="7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C26"/>
  <sheetViews>
    <sheetView view="pageBreakPreview" zoomScaleNormal="85" zoomScaleSheetLayoutView="100" workbookViewId="0" topLeftCell="A1">
      <selection activeCell="H22" sqref="H22"/>
    </sheetView>
  </sheetViews>
  <sheetFormatPr defaultColWidth="9.00390625" defaultRowHeight="12.75"/>
  <cols>
    <col min="1" max="1" width="3.625" style="2" customWidth="1"/>
    <col min="2" max="2" width="20.00390625" style="2" customWidth="1"/>
    <col min="3" max="3" width="3.00390625" style="2" bestFit="1" customWidth="1"/>
    <col min="4" max="4" width="17.125" style="2" bestFit="1" customWidth="1"/>
    <col min="5" max="5" width="5.75390625" style="2" customWidth="1"/>
    <col min="6" max="6" width="4.125" style="23" customWidth="1"/>
    <col min="7" max="7" width="4.25390625" style="23" customWidth="1"/>
    <col min="8" max="8" width="5.375" style="2" bestFit="1" customWidth="1"/>
    <col min="9" max="9" width="4.125" style="49" customWidth="1"/>
    <col min="10" max="10" width="4.25390625" style="23" customWidth="1"/>
    <col min="11" max="11" width="6.00390625" style="2" customWidth="1"/>
    <col min="12" max="12" width="4.125" style="23" bestFit="1" customWidth="1"/>
    <col min="13" max="13" width="5.625" style="2" customWidth="1"/>
    <col min="14" max="14" width="4.25390625" style="23" customWidth="1"/>
    <col min="15" max="15" width="5.625" style="2" customWidth="1"/>
    <col min="16" max="16" width="4.125" style="23" bestFit="1" customWidth="1"/>
    <col min="17" max="17" width="6.00390625" style="2" customWidth="1"/>
    <col min="18" max="18" width="4.25390625" style="23" bestFit="1" customWidth="1"/>
    <col min="19" max="19" width="4.125" style="23" bestFit="1" customWidth="1"/>
    <col min="20" max="20" width="5.875" style="2" customWidth="1"/>
    <col min="21" max="21" width="4.125" style="23" bestFit="1" customWidth="1"/>
    <col min="22" max="22" width="5.00390625" style="2" customWidth="1"/>
    <col min="23" max="23" width="4.125" style="23" bestFit="1" customWidth="1"/>
    <col min="24" max="24" width="6.75390625" style="2" bestFit="1" customWidth="1"/>
    <col min="25" max="25" width="4.125" style="23" bestFit="1" customWidth="1"/>
    <col min="26" max="26" width="7.25390625" style="2" bestFit="1" customWidth="1"/>
    <col min="27" max="27" width="7.25390625" style="2" hidden="1" customWidth="1"/>
    <col min="28" max="28" width="4.125" style="23" bestFit="1" customWidth="1"/>
    <col min="29" max="29" width="7.25390625" style="2" customWidth="1"/>
    <col min="30" max="16384" width="9.125" style="2" customWidth="1"/>
  </cols>
  <sheetData>
    <row r="1" spans="1:29" ht="12.75">
      <c r="A1" s="35"/>
      <c r="B1" s="71" t="s">
        <v>64</v>
      </c>
      <c r="C1" s="77"/>
      <c r="D1" s="37"/>
      <c r="E1" s="37"/>
      <c r="F1" s="78"/>
      <c r="G1" s="79"/>
      <c r="H1" s="37"/>
      <c r="I1" s="65"/>
      <c r="J1" s="79"/>
      <c r="K1" s="37"/>
      <c r="L1" s="79"/>
      <c r="M1" s="37"/>
      <c r="N1" s="79"/>
      <c r="O1" s="37"/>
      <c r="P1" s="79"/>
      <c r="Q1" s="37"/>
      <c r="R1" s="78"/>
      <c r="S1" s="79"/>
      <c r="T1" s="37"/>
      <c r="U1" s="79"/>
      <c r="V1" s="37"/>
      <c r="W1" s="79"/>
      <c r="X1" s="37"/>
      <c r="Y1" s="79"/>
      <c r="Z1" s="37"/>
      <c r="AA1" s="37"/>
      <c r="AB1" s="79"/>
      <c r="AC1" s="72"/>
    </row>
    <row r="2" spans="1:29" ht="12.75">
      <c r="A2" s="14"/>
      <c r="B2" s="15"/>
      <c r="C2" s="16"/>
      <c r="D2" s="15"/>
      <c r="E2" s="15" t="s">
        <v>0</v>
      </c>
      <c r="F2" s="44"/>
      <c r="G2" s="17"/>
      <c r="H2" s="15" t="s">
        <v>20</v>
      </c>
      <c r="I2" s="48"/>
      <c r="J2" s="17"/>
      <c r="K2" s="15" t="s">
        <v>28</v>
      </c>
      <c r="L2" s="17"/>
      <c r="M2" s="14" t="s">
        <v>21</v>
      </c>
      <c r="N2" s="17"/>
      <c r="O2" s="15" t="s">
        <v>6</v>
      </c>
      <c r="P2" s="17"/>
      <c r="Q2" s="15" t="s">
        <v>22</v>
      </c>
      <c r="R2" s="44"/>
      <c r="S2" s="17"/>
      <c r="T2" s="15" t="s">
        <v>23</v>
      </c>
      <c r="U2" s="17"/>
      <c r="V2" s="15" t="s">
        <v>24</v>
      </c>
      <c r="W2" s="17"/>
      <c r="X2" s="15" t="s">
        <v>25</v>
      </c>
      <c r="Y2" s="17"/>
      <c r="Z2" s="15" t="s">
        <v>7</v>
      </c>
      <c r="AA2" s="19"/>
      <c r="AB2" s="17"/>
      <c r="AC2" s="18" t="s">
        <v>26</v>
      </c>
    </row>
    <row r="3" spans="1:29" ht="12.75">
      <c r="A3" s="14" t="s">
        <v>37</v>
      </c>
      <c r="B3" s="3"/>
      <c r="C3" s="3"/>
      <c r="D3" s="3"/>
      <c r="E3" s="148">
        <v>11.71</v>
      </c>
      <c r="F3" s="67"/>
      <c r="G3" s="22">
        <f>IF(E3="",0,ROUNDDOWN((POWER((Konst!$C$5-$E3),Konst!$D$5))*Konst!$B$5,0))</f>
        <v>709</v>
      </c>
      <c r="H3" s="142" t="s">
        <v>59</v>
      </c>
      <c r="I3" s="46"/>
      <c r="J3" s="22">
        <f>IF(H3="",0,ROUNDDOWN((POWER((($H3*100)-Konst!$C$16),Konst!$D$16))*Konst!$B$16,0))</f>
        <v>750</v>
      </c>
      <c r="K3" s="146">
        <v>15.5</v>
      </c>
      <c r="L3" s="22">
        <f>IF(K3="",0,ROUNDDOWN((POWER(($K3-Konst!$C$17),Konst!$D$17))*Konst!$B$17,0))</f>
        <v>820</v>
      </c>
      <c r="M3" s="142" t="s">
        <v>62</v>
      </c>
      <c r="N3" s="22">
        <f>IF(M3="",0,ROUNDDOWN((POWER((($M3*100)-Konst!$C$14),Konst!$D$14))*Konst!$B$14,0))</f>
        <v>794</v>
      </c>
      <c r="O3" s="142" t="s">
        <v>80</v>
      </c>
      <c r="P3" s="22">
        <f>IF(O3="",0,ROUNDDOWN((POWER((Konst!$C$8-$O3),Konst!$D$8))*Konst!$B$8,0))</f>
        <v>787</v>
      </c>
      <c r="Q3" s="142" t="s">
        <v>83</v>
      </c>
      <c r="R3" s="45"/>
      <c r="S3" s="22">
        <f>IF(Q3="",0,ROUNDDOWN((POWER((Konst!$C$13-$Q3),Konst!$D$13))*Konst!$B$13,0))</f>
        <v>831</v>
      </c>
      <c r="T3" s="142" t="s">
        <v>87</v>
      </c>
      <c r="U3" s="22">
        <f>IF(T3="",0,ROUNDDOWN((POWER(($T3-Konst!$C$18),Konst!$D$18))*Konst!$B$18,0))</f>
        <v>822</v>
      </c>
      <c r="V3" s="143" t="s">
        <v>99</v>
      </c>
      <c r="W3" s="22">
        <f>IF(V3="",0,ROUNDDOWN((POWER((($V3*100)-Konst!$C$15),Konst!$D$15))*Konst!$B$15,0))</f>
        <v>731</v>
      </c>
      <c r="X3" s="142" t="s">
        <v>101</v>
      </c>
      <c r="Y3" s="22">
        <f>IF(X3="",0,ROUNDDOWN((POWER(($X3-Konst!$C$19),Konst!$D$19))*Konst!$B$19,0))</f>
        <v>759</v>
      </c>
      <c r="Z3" s="143" t="s">
        <v>104</v>
      </c>
      <c r="AA3" s="4">
        <f aca="true" t="shared" si="0" ref="AA3:AA15">VALUE(60*MID(Z3,1,1))+VALUE(MID(Z3,3,2))+VALUE(MID(Z3,6,2)/100)</f>
        <v>276.16</v>
      </c>
      <c r="AB3" s="22">
        <f>IF(Z3="",0,ROUNDDOWN((POWER((Konst!$C$10-$AA3),Konst!$D$10))*Konst!$B$10,0))</f>
        <v>705</v>
      </c>
      <c r="AC3" s="145">
        <f aca="true" t="shared" si="1" ref="AC3:AC15">SUM(G3,J3,L3,N3,P3,S3,U3,W3,Y3,AB3)</f>
        <v>7708</v>
      </c>
    </row>
    <row r="4" spans="1:29" ht="12.75">
      <c r="A4" s="14" t="s">
        <v>38</v>
      </c>
      <c r="B4" s="3"/>
      <c r="C4" s="3"/>
      <c r="D4" s="3"/>
      <c r="E4" s="148">
        <v>11.71</v>
      </c>
      <c r="F4" s="67"/>
      <c r="G4" s="22">
        <f>IF(E4="",0,ROUNDDOWN((POWER((Konst!$C$5-$E4),Konst!$D$5))*Konst!$B$5,0))</f>
        <v>709</v>
      </c>
      <c r="H4" s="142" t="s">
        <v>59</v>
      </c>
      <c r="I4" s="46"/>
      <c r="J4" s="22">
        <f>IF(H4="",0,ROUNDDOWN((POWER((($H4*100)-Konst!$C$16),Konst!$D$16))*Konst!$B$16,0))</f>
        <v>750</v>
      </c>
      <c r="K4" s="146">
        <v>15.5</v>
      </c>
      <c r="L4" s="22">
        <f>IF(K4="",0,ROUNDDOWN((POWER(($K4-Konst!$C$17),Konst!$D$17))*Konst!$B$17,0))</f>
        <v>820</v>
      </c>
      <c r="M4" s="142" t="s">
        <v>62</v>
      </c>
      <c r="N4" s="22">
        <f>IF(M4="",0,ROUNDDOWN((POWER((($M4*100)-Konst!$C$14),Konst!$D$14))*Konst!$B$14,0))</f>
        <v>794</v>
      </c>
      <c r="O4" s="142" t="s">
        <v>80</v>
      </c>
      <c r="P4" s="22">
        <f>IF(O4="",0,ROUNDDOWN((POWER((Konst!$C$8-$O4),Konst!$D$8))*Konst!$B$8,0))</f>
        <v>787</v>
      </c>
      <c r="Q4" s="142" t="s">
        <v>83</v>
      </c>
      <c r="R4" s="45"/>
      <c r="S4" s="22">
        <f>IF(Q4="",0,ROUNDDOWN((POWER((Konst!$C$13-$Q4),Konst!$D$13))*Konst!$B$13,0))</f>
        <v>831</v>
      </c>
      <c r="T4" s="142" t="s">
        <v>87</v>
      </c>
      <c r="U4" s="22">
        <f>IF(T4="",0,ROUNDDOWN((POWER(($T4-Konst!$C$18),Konst!$D$18))*Konst!$B$18,0))</f>
        <v>822</v>
      </c>
      <c r="V4" s="143" t="s">
        <v>99</v>
      </c>
      <c r="W4" s="22">
        <f>IF(V4="",0,ROUNDDOWN((POWER((($V4*100)-Konst!$C$15),Konst!$D$15))*Konst!$B$15,0))</f>
        <v>731</v>
      </c>
      <c r="X4" s="142" t="s">
        <v>101</v>
      </c>
      <c r="Y4" s="22">
        <f>IF(X4="",0,ROUNDDOWN((POWER(($X4-Konst!$C$19),Konst!$D$19))*Konst!$B$19,0))</f>
        <v>759</v>
      </c>
      <c r="Z4" s="143" t="s">
        <v>104</v>
      </c>
      <c r="AA4" s="4">
        <f t="shared" si="0"/>
        <v>276.16</v>
      </c>
      <c r="AB4" s="22">
        <f>IF(Z4="",0,ROUNDDOWN((POWER((Konst!$C$10-$AA4),Konst!$D$10))*Konst!$B$10,0))</f>
        <v>705</v>
      </c>
      <c r="AC4" s="145">
        <f t="shared" si="1"/>
        <v>7708</v>
      </c>
    </row>
    <row r="5" spans="1:29" ht="12.75">
      <c r="A5" s="14" t="s">
        <v>39</v>
      </c>
      <c r="B5" s="3"/>
      <c r="C5" s="3"/>
      <c r="D5" s="3"/>
      <c r="E5" s="148">
        <v>11.71</v>
      </c>
      <c r="F5" s="67"/>
      <c r="G5" s="22">
        <f>IF(E5="",0,ROUNDDOWN((POWER((Konst!$C$5-$E5),Konst!$D$5))*Konst!$B$5,0))</f>
        <v>709</v>
      </c>
      <c r="H5" s="142" t="s">
        <v>59</v>
      </c>
      <c r="I5" s="46"/>
      <c r="J5" s="22">
        <f>IF(H5="",0,ROUNDDOWN((POWER((($H5*100)-Konst!$C$16),Konst!$D$16))*Konst!$B$16,0))</f>
        <v>750</v>
      </c>
      <c r="K5" s="146">
        <v>15.5</v>
      </c>
      <c r="L5" s="22">
        <f>IF(K5="",0,ROUNDDOWN((POWER(($K5-Konst!$C$17),Konst!$D$17))*Konst!$B$17,0))</f>
        <v>820</v>
      </c>
      <c r="M5" s="142" t="s">
        <v>62</v>
      </c>
      <c r="N5" s="22">
        <f>IF(M5="",0,ROUNDDOWN((POWER((($M5*100)-Konst!$C$14),Konst!$D$14))*Konst!$B$14,0))</f>
        <v>794</v>
      </c>
      <c r="O5" s="142" t="s">
        <v>80</v>
      </c>
      <c r="P5" s="22">
        <f>IF(O5="",0,ROUNDDOWN((POWER((Konst!$C$8-$O5),Konst!$D$8))*Konst!$B$8,0))</f>
        <v>787</v>
      </c>
      <c r="Q5" s="142" t="s">
        <v>83</v>
      </c>
      <c r="R5" s="45"/>
      <c r="S5" s="22">
        <f>IF(Q5="",0,ROUNDDOWN((POWER((Konst!$C$13-$Q5),Konst!$D$13))*Konst!$B$13,0))</f>
        <v>831</v>
      </c>
      <c r="T5" s="142" t="s">
        <v>87</v>
      </c>
      <c r="U5" s="22">
        <f>IF(T5="",0,ROUNDDOWN((POWER(($T5-Konst!$C$18),Konst!$D$18))*Konst!$B$18,0))</f>
        <v>822</v>
      </c>
      <c r="V5" s="143" t="s">
        <v>99</v>
      </c>
      <c r="W5" s="22">
        <f>IF(V5="",0,ROUNDDOWN((POWER((($V5*100)-Konst!$C$15),Konst!$D$15))*Konst!$B$15,0))</f>
        <v>731</v>
      </c>
      <c r="X5" s="142" t="s">
        <v>101</v>
      </c>
      <c r="Y5" s="22">
        <f>IF(X5="",0,ROUNDDOWN((POWER(($X5-Konst!$C$19),Konst!$D$19))*Konst!$B$19,0))</f>
        <v>759</v>
      </c>
      <c r="Z5" s="143" t="s">
        <v>104</v>
      </c>
      <c r="AA5" s="4">
        <f t="shared" si="0"/>
        <v>276.16</v>
      </c>
      <c r="AB5" s="22">
        <f>IF(Z5="",0,ROUNDDOWN((POWER((Konst!$C$10-$AA5),Konst!$D$10))*Konst!$B$10,0))</f>
        <v>705</v>
      </c>
      <c r="AC5" s="145">
        <f t="shared" si="1"/>
        <v>7708</v>
      </c>
    </row>
    <row r="6" spans="1:29" ht="12.75">
      <c r="A6" s="14" t="s">
        <v>40</v>
      </c>
      <c r="B6" s="3"/>
      <c r="C6" s="3"/>
      <c r="D6" s="3"/>
      <c r="E6" s="148">
        <v>11.71</v>
      </c>
      <c r="F6" s="67"/>
      <c r="G6" s="22">
        <f>IF(E6="",0,ROUNDDOWN((POWER((Konst!$C$5-$E6),Konst!$D$5))*Konst!$B$5,0))</f>
        <v>709</v>
      </c>
      <c r="H6" s="142" t="s">
        <v>59</v>
      </c>
      <c r="I6" s="46"/>
      <c r="J6" s="22">
        <f>IF(H6="",0,ROUNDDOWN((POWER((($H6*100)-Konst!$C$16),Konst!$D$16))*Konst!$B$16,0))</f>
        <v>750</v>
      </c>
      <c r="K6" s="146">
        <v>15.5</v>
      </c>
      <c r="L6" s="22">
        <f>IF(K6="",0,ROUNDDOWN((POWER(($K6-Konst!$C$17),Konst!$D$17))*Konst!$B$17,0))</f>
        <v>820</v>
      </c>
      <c r="M6" s="142" t="s">
        <v>62</v>
      </c>
      <c r="N6" s="22">
        <f>IF(M6="",0,ROUNDDOWN((POWER((($M6*100)-Konst!$C$14),Konst!$D$14))*Konst!$B$14,0))</f>
        <v>794</v>
      </c>
      <c r="O6" s="142" t="s">
        <v>80</v>
      </c>
      <c r="P6" s="22">
        <f>IF(O6="",0,ROUNDDOWN((POWER((Konst!$C$8-$O6),Konst!$D$8))*Konst!$B$8,0))</f>
        <v>787</v>
      </c>
      <c r="Q6" s="142" t="s">
        <v>83</v>
      </c>
      <c r="R6" s="45"/>
      <c r="S6" s="22">
        <f>IF(Q6="",0,ROUNDDOWN((POWER((Konst!$C$13-$Q6),Konst!$D$13))*Konst!$B$13,0))</f>
        <v>831</v>
      </c>
      <c r="T6" s="142" t="s">
        <v>87</v>
      </c>
      <c r="U6" s="22">
        <f>IF(T6="",0,ROUNDDOWN((POWER(($T6-Konst!$C$18),Konst!$D$18))*Konst!$B$18,0))</f>
        <v>822</v>
      </c>
      <c r="V6" s="143" t="s">
        <v>99</v>
      </c>
      <c r="W6" s="22">
        <f>IF(V6="",0,ROUNDDOWN((POWER((($V6*100)-Konst!$C$15),Konst!$D$15))*Konst!$B$15,0))</f>
        <v>731</v>
      </c>
      <c r="X6" s="142" t="s">
        <v>101</v>
      </c>
      <c r="Y6" s="22">
        <f>IF(X6="",0,ROUNDDOWN((POWER(($X6-Konst!$C$19),Konst!$D$19))*Konst!$B$19,0))</f>
        <v>759</v>
      </c>
      <c r="Z6" s="143" t="s">
        <v>104</v>
      </c>
      <c r="AA6" s="4">
        <f t="shared" si="0"/>
        <v>276.16</v>
      </c>
      <c r="AB6" s="22">
        <f>IF(Z6="",0,ROUNDDOWN((POWER((Konst!$C$10-$AA6),Konst!$D$10))*Konst!$B$10,0))</f>
        <v>705</v>
      </c>
      <c r="AC6" s="145">
        <f t="shared" si="1"/>
        <v>7708</v>
      </c>
    </row>
    <row r="7" spans="1:29" ht="12.75">
      <c r="A7" s="14" t="s">
        <v>41</v>
      </c>
      <c r="B7" s="3"/>
      <c r="C7" s="3"/>
      <c r="D7" s="3"/>
      <c r="E7" s="148">
        <v>11.71</v>
      </c>
      <c r="F7" s="67"/>
      <c r="G7" s="22">
        <f>IF(E7="",0,ROUNDDOWN((POWER((Konst!$C$5-$E7),Konst!$D$5))*Konst!$B$5,0))</f>
        <v>709</v>
      </c>
      <c r="H7" s="142" t="s">
        <v>59</v>
      </c>
      <c r="I7" s="46"/>
      <c r="J7" s="22">
        <f>IF(H7="",0,ROUNDDOWN((POWER((($H7*100)-Konst!$C$16),Konst!$D$16))*Konst!$B$16,0))</f>
        <v>750</v>
      </c>
      <c r="K7" s="146">
        <v>15.5</v>
      </c>
      <c r="L7" s="22">
        <f>IF(K7="",0,ROUNDDOWN((POWER(($K7-Konst!$C$17),Konst!$D$17))*Konst!$B$17,0))</f>
        <v>820</v>
      </c>
      <c r="M7" s="142" t="s">
        <v>62</v>
      </c>
      <c r="N7" s="22">
        <f>IF(M7="",0,ROUNDDOWN((POWER((($M7*100)-Konst!$C$14),Konst!$D$14))*Konst!$B$14,0))</f>
        <v>794</v>
      </c>
      <c r="O7" s="142" t="s">
        <v>80</v>
      </c>
      <c r="P7" s="22">
        <f>IF(O7="",0,ROUNDDOWN((POWER((Konst!$C$8-$O7),Konst!$D$8))*Konst!$B$8,0))</f>
        <v>787</v>
      </c>
      <c r="Q7" s="142" t="s">
        <v>83</v>
      </c>
      <c r="R7" s="45"/>
      <c r="S7" s="22">
        <f>IF(Q7="",0,ROUNDDOWN((POWER((Konst!$C$13-$Q7),Konst!$D$13))*Konst!$B$13,0))</f>
        <v>831</v>
      </c>
      <c r="T7" s="142" t="s">
        <v>87</v>
      </c>
      <c r="U7" s="22">
        <f>IF(T7="",0,ROUNDDOWN((POWER(($T7-Konst!$C$18),Konst!$D$18))*Konst!$B$18,0))</f>
        <v>822</v>
      </c>
      <c r="V7" s="143" t="s">
        <v>99</v>
      </c>
      <c r="W7" s="22">
        <f>IF(V7="",0,ROUNDDOWN((POWER((($V7*100)-Konst!$C$15),Konst!$D$15))*Konst!$B$15,0))</f>
        <v>731</v>
      </c>
      <c r="X7" s="142" t="s">
        <v>101</v>
      </c>
      <c r="Y7" s="22">
        <f>IF(X7="",0,ROUNDDOWN((POWER(($X7-Konst!$C$19),Konst!$D$19))*Konst!$B$19,0))</f>
        <v>759</v>
      </c>
      <c r="Z7" s="143" t="s">
        <v>104</v>
      </c>
      <c r="AA7" s="4">
        <f t="shared" si="0"/>
        <v>276.16</v>
      </c>
      <c r="AB7" s="22">
        <f>IF(Z7="",0,ROUNDDOWN((POWER((Konst!$C$10-$AA7),Konst!$D$10))*Konst!$B$10,0))</f>
        <v>705</v>
      </c>
      <c r="AC7" s="145">
        <f t="shared" si="1"/>
        <v>7708</v>
      </c>
    </row>
    <row r="8" spans="1:29" ht="12.75">
      <c r="A8" s="14" t="s">
        <v>42</v>
      </c>
      <c r="B8" s="3"/>
      <c r="C8" s="3"/>
      <c r="D8" s="3"/>
      <c r="E8" s="148">
        <v>11.71</v>
      </c>
      <c r="F8" s="67"/>
      <c r="G8" s="22">
        <f>IF(E8="",0,ROUNDDOWN((POWER((Konst!$C$5-$E8),Konst!$D$5))*Konst!$B$5,0))</f>
        <v>709</v>
      </c>
      <c r="H8" s="142" t="s">
        <v>59</v>
      </c>
      <c r="I8" s="46"/>
      <c r="J8" s="22">
        <f>IF(H8="",0,ROUNDDOWN((POWER((($H8*100)-Konst!$C$16),Konst!$D$16))*Konst!$B$16,0))</f>
        <v>750</v>
      </c>
      <c r="K8" s="146">
        <v>15.5</v>
      </c>
      <c r="L8" s="22">
        <f>IF(K8="",0,ROUNDDOWN((POWER(($K8-Konst!$C$17),Konst!$D$17))*Konst!$B$17,0))</f>
        <v>820</v>
      </c>
      <c r="M8" s="142" t="s">
        <v>62</v>
      </c>
      <c r="N8" s="22">
        <f>IF(M8="",0,ROUNDDOWN((POWER((($M8*100)-Konst!$C$14),Konst!$D$14))*Konst!$B$14,0))</f>
        <v>794</v>
      </c>
      <c r="O8" s="142" t="s">
        <v>80</v>
      </c>
      <c r="P8" s="22">
        <f>IF(O8="",0,ROUNDDOWN((POWER((Konst!$C$8-$O8),Konst!$D$8))*Konst!$B$8,0))</f>
        <v>787</v>
      </c>
      <c r="Q8" s="142" t="s">
        <v>83</v>
      </c>
      <c r="R8" s="45"/>
      <c r="S8" s="22">
        <f>IF(Q8="",0,ROUNDDOWN((POWER((Konst!$C$13-$Q8),Konst!$D$13))*Konst!$B$13,0))</f>
        <v>831</v>
      </c>
      <c r="T8" s="142" t="s">
        <v>87</v>
      </c>
      <c r="U8" s="22">
        <f>IF(T8="",0,ROUNDDOWN((POWER(($T8-Konst!$C$18),Konst!$D$18))*Konst!$B$18,0))</f>
        <v>822</v>
      </c>
      <c r="V8" s="143" t="s">
        <v>99</v>
      </c>
      <c r="W8" s="22">
        <f>IF(V8="",0,ROUNDDOWN((POWER((($V8*100)-Konst!$C$15),Konst!$D$15))*Konst!$B$15,0))</f>
        <v>731</v>
      </c>
      <c r="X8" s="142" t="s">
        <v>101</v>
      </c>
      <c r="Y8" s="22">
        <f>IF(X8="",0,ROUNDDOWN((POWER(($X8-Konst!$C$19),Konst!$D$19))*Konst!$B$19,0))</f>
        <v>759</v>
      </c>
      <c r="Z8" s="143" t="s">
        <v>104</v>
      </c>
      <c r="AA8" s="4">
        <f t="shared" si="0"/>
        <v>276.16</v>
      </c>
      <c r="AB8" s="22">
        <f>IF(Z8="",0,ROUNDDOWN((POWER((Konst!$C$10-$AA8),Konst!$D$10))*Konst!$B$10,0))</f>
        <v>705</v>
      </c>
      <c r="AC8" s="145">
        <f t="shared" si="1"/>
        <v>7708</v>
      </c>
    </row>
    <row r="9" spans="1:29" ht="12.75">
      <c r="A9" s="14" t="s">
        <v>43</v>
      </c>
      <c r="B9" s="3"/>
      <c r="C9" s="3"/>
      <c r="D9" s="3"/>
      <c r="E9" s="148">
        <v>11.71</v>
      </c>
      <c r="F9" s="67"/>
      <c r="G9" s="22">
        <f>IF(E9="",0,ROUNDDOWN((POWER((Konst!$C$5-$E9),Konst!$D$5))*Konst!$B$5,0))</f>
        <v>709</v>
      </c>
      <c r="H9" s="142" t="s">
        <v>59</v>
      </c>
      <c r="I9" s="46"/>
      <c r="J9" s="22">
        <f>IF(H9="",0,ROUNDDOWN((POWER((($H9*100)-Konst!$C$16),Konst!$D$16))*Konst!$B$16,0))</f>
        <v>750</v>
      </c>
      <c r="K9" s="146">
        <v>15.5</v>
      </c>
      <c r="L9" s="22">
        <f>IF(K9="",0,ROUNDDOWN((POWER(($K9-Konst!$C$17),Konst!$D$17))*Konst!$B$17,0))</f>
        <v>820</v>
      </c>
      <c r="M9" s="142" t="s">
        <v>62</v>
      </c>
      <c r="N9" s="22">
        <f>IF(M9="",0,ROUNDDOWN((POWER((($M9*100)-Konst!$C$14),Konst!$D$14))*Konst!$B$14,0))</f>
        <v>794</v>
      </c>
      <c r="O9" s="142" t="s">
        <v>80</v>
      </c>
      <c r="P9" s="22">
        <f>IF(O9="",0,ROUNDDOWN((POWER((Konst!$C$8-$O9),Konst!$D$8))*Konst!$B$8,0))</f>
        <v>787</v>
      </c>
      <c r="Q9" s="142" t="s">
        <v>83</v>
      </c>
      <c r="R9" s="45"/>
      <c r="S9" s="22">
        <f>IF(Q9="",0,ROUNDDOWN((POWER((Konst!$C$13-$Q9),Konst!$D$13))*Konst!$B$13,0))</f>
        <v>831</v>
      </c>
      <c r="T9" s="142" t="s">
        <v>87</v>
      </c>
      <c r="U9" s="22">
        <f>IF(T9="",0,ROUNDDOWN((POWER(($T9-Konst!$C$18),Konst!$D$18))*Konst!$B$18,0))</f>
        <v>822</v>
      </c>
      <c r="V9" s="143" t="s">
        <v>99</v>
      </c>
      <c r="W9" s="22">
        <f>IF(V9="",0,ROUNDDOWN((POWER((($V9*100)-Konst!$C$15),Konst!$D$15))*Konst!$B$15,0))</f>
        <v>731</v>
      </c>
      <c r="X9" s="142" t="s">
        <v>101</v>
      </c>
      <c r="Y9" s="22">
        <f>IF(X9="",0,ROUNDDOWN((POWER(($X9-Konst!$C$19),Konst!$D$19))*Konst!$B$19,0))</f>
        <v>759</v>
      </c>
      <c r="Z9" s="143" t="s">
        <v>104</v>
      </c>
      <c r="AA9" s="4">
        <f t="shared" si="0"/>
        <v>276.16</v>
      </c>
      <c r="AB9" s="22">
        <f>IF(Z9="",0,ROUNDDOWN((POWER((Konst!$C$10-$AA9),Konst!$D$10))*Konst!$B$10,0))</f>
        <v>705</v>
      </c>
      <c r="AC9" s="145">
        <f t="shared" si="1"/>
        <v>7708</v>
      </c>
    </row>
    <row r="10" spans="1:29" ht="12.75">
      <c r="A10" s="14" t="s">
        <v>44</v>
      </c>
      <c r="B10" s="3"/>
      <c r="C10" s="3"/>
      <c r="D10" s="3"/>
      <c r="E10" s="148">
        <v>11.71</v>
      </c>
      <c r="F10" s="67"/>
      <c r="G10" s="22">
        <f>IF(E10="",0,ROUNDDOWN((POWER((Konst!$C$5-$E10),Konst!$D$5))*Konst!$B$5,0))</f>
        <v>709</v>
      </c>
      <c r="H10" s="142" t="s">
        <v>59</v>
      </c>
      <c r="I10" s="46"/>
      <c r="J10" s="22">
        <f>IF(H10="",0,ROUNDDOWN((POWER((($H10*100)-Konst!$C$16),Konst!$D$16))*Konst!$B$16,0))</f>
        <v>750</v>
      </c>
      <c r="K10" s="146">
        <v>15.5</v>
      </c>
      <c r="L10" s="22">
        <f>IF(K10="",0,ROUNDDOWN((POWER(($K10-Konst!$C$17),Konst!$D$17))*Konst!$B$17,0))</f>
        <v>820</v>
      </c>
      <c r="M10" s="142" t="s">
        <v>62</v>
      </c>
      <c r="N10" s="22">
        <f>IF(M10="",0,ROUNDDOWN((POWER((($M10*100)-Konst!$C$14),Konst!$D$14))*Konst!$B$14,0))</f>
        <v>794</v>
      </c>
      <c r="O10" s="142" t="s">
        <v>80</v>
      </c>
      <c r="P10" s="22">
        <f>IF(O10="",0,ROUNDDOWN((POWER((Konst!$C$8-$O10),Konst!$D$8))*Konst!$B$8,0))</f>
        <v>787</v>
      </c>
      <c r="Q10" s="142" t="s">
        <v>83</v>
      </c>
      <c r="R10" s="45"/>
      <c r="S10" s="22">
        <f>IF(Q10="",0,ROUNDDOWN((POWER((Konst!$C$13-$Q10),Konst!$D$13))*Konst!$B$13,0))</f>
        <v>831</v>
      </c>
      <c r="T10" s="142" t="s">
        <v>87</v>
      </c>
      <c r="U10" s="22">
        <f>IF(T10="",0,ROUNDDOWN((POWER(($T10-Konst!$C$18),Konst!$D$18))*Konst!$B$18,0))</f>
        <v>822</v>
      </c>
      <c r="V10" s="143" t="s">
        <v>99</v>
      </c>
      <c r="W10" s="22">
        <f>IF(V10="",0,ROUNDDOWN((POWER((($V10*100)-Konst!$C$15),Konst!$D$15))*Konst!$B$15,0))</f>
        <v>731</v>
      </c>
      <c r="X10" s="142" t="s">
        <v>101</v>
      </c>
      <c r="Y10" s="22">
        <f>IF(X10="",0,ROUNDDOWN((POWER(($X10-Konst!$C$19),Konst!$D$19))*Konst!$B$19,0))</f>
        <v>759</v>
      </c>
      <c r="Z10" s="143" t="s">
        <v>104</v>
      </c>
      <c r="AA10" s="4">
        <f t="shared" si="0"/>
        <v>276.16</v>
      </c>
      <c r="AB10" s="22">
        <f>IF(Z10="",0,ROUNDDOWN((POWER((Konst!$C$10-$AA10),Konst!$D$10))*Konst!$B$10,0))</f>
        <v>705</v>
      </c>
      <c r="AC10" s="145">
        <f t="shared" si="1"/>
        <v>7708</v>
      </c>
    </row>
    <row r="11" spans="1:29" ht="12.75">
      <c r="A11" s="14" t="s">
        <v>45</v>
      </c>
      <c r="B11" s="3"/>
      <c r="C11" s="3"/>
      <c r="D11" s="3"/>
      <c r="E11" s="148">
        <v>11.71</v>
      </c>
      <c r="F11" s="67"/>
      <c r="G11" s="22">
        <f>IF(E11="",0,ROUNDDOWN((POWER((Konst!$C$5-$E11),Konst!$D$5))*Konst!$B$5,0))</f>
        <v>709</v>
      </c>
      <c r="H11" s="142" t="s">
        <v>59</v>
      </c>
      <c r="I11" s="46"/>
      <c r="J11" s="22">
        <f>IF(H11="",0,ROUNDDOWN((POWER((($H11*100)-Konst!$C$16),Konst!$D$16))*Konst!$B$16,0))</f>
        <v>750</v>
      </c>
      <c r="K11" s="146">
        <v>15.5</v>
      </c>
      <c r="L11" s="22">
        <f>IF(K11="",0,ROUNDDOWN((POWER(($K11-Konst!$C$17),Konst!$D$17))*Konst!$B$17,0))</f>
        <v>820</v>
      </c>
      <c r="M11" s="142" t="s">
        <v>62</v>
      </c>
      <c r="N11" s="22">
        <f>IF(M11="",0,ROUNDDOWN((POWER((($M11*100)-Konst!$C$14),Konst!$D$14))*Konst!$B$14,0))</f>
        <v>794</v>
      </c>
      <c r="O11" s="142" t="s">
        <v>80</v>
      </c>
      <c r="P11" s="22">
        <f>IF(O11="",0,ROUNDDOWN((POWER((Konst!$C$8-$O11),Konst!$D$8))*Konst!$B$8,0))</f>
        <v>787</v>
      </c>
      <c r="Q11" s="142" t="s">
        <v>83</v>
      </c>
      <c r="R11" s="45"/>
      <c r="S11" s="22">
        <f>IF(Q11="",0,ROUNDDOWN((POWER((Konst!$C$13-$Q11),Konst!$D$13))*Konst!$B$13,0))</f>
        <v>831</v>
      </c>
      <c r="T11" s="142" t="s">
        <v>87</v>
      </c>
      <c r="U11" s="22">
        <f>IF(T11="",0,ROUNDDOWN((POWER(($T11-Konst!$C$18),Konst!$D$18))*Konst!$B$18,0))</f>
        <v>822</v>
      </c>
      <c r="V11" s="143" t="s">
        <v>99</v>
      </c>
      <c r="W11" s="22">
        <f>IF(V11="",0,ROUNDDOWN((POWER((($V11*100)-Konst!$C$15),Konst!$D$15))*Konst!$B$15,0))</f>
        <v>731</v>
      </c>
      <c r="X11" s="142" t="s">
        <v>101</v>
      </c>
      <c r="Y11" s="22">
        <f>IF(X11="",0,ROUNDDOWN((POWER(($X11-Konst!$C$19),Konst!$D$19))*Konst!$B$19,0))</f>
        <v>759</v>
      </c>
      <c r="Z11" s="143" t="s">
        <v>104</v>
      </c>
      <c r="AA11" s="4">
        <f t="shared" si="0"/>
        <v>276.16</v>
      </c>
      <c r="AB11" s="22">
        <f>IF(Z11="",0,ROUNDDOWN((POWER((Konst!$C$10-$AA11),Konst!$D$10))*Konst!$B$10,0))</f>
        <v>705</v>
      </c>
      <c r="AC11" s="145">
        <f t="shared" si="1"/>
        <v>7708</v>
      </c>
    </row>
    <row r="12" spans="1:29" ht="12.75">
      <c r="A12" s="14" t="s">
        <v>46</v>
      </c>
      <c r="B12" s="3"/>
      <c r="C12" s="3"/>
      <c r="D12" s="3"/>
      <c r="E12" s="148">
        <v>11.71</v>
      </c>
      <c r="F12" s="67"/>
      <c r="G12" s="22">
        <f>IF(E12="",0,ROUNDDOWN((POWER((Konst!$C$5-$E12),Konst!$D$5))*Konst!$B$5,0))</f>
        <v>709</v>
      </c>
      <c r="H12" s="142" t="s">
        <v>59</v>
      </c>
      <c r="I12" s="46"/>
      <c r="J12" s="22">
        <f>IF(H12="",0,ROUNDDOWN((POWER((($H12*100)-Konst!$C$16),Konst!$D$16))*Konst!$B$16,0))</f>
        <v>750</v>
      </c>
      <c r="K12" s="146">
        <v>15.5</v>
      </c>
      <c r="L12" s="22">
        <f>IF(K12="",0,ROUNDDOWN((POWER(($K12-Konst!$C$17),Konst!$D$17))*Konst!$B$17,0))</f>
        <v>820</v>
      </c>
      <c r="M12" s="142" t="s">
        <v>62</v>
      </c>
      <c r="N12" s="22">
        <f>IF(M12="",0,ROUNDDOWN((POWER((($M12*100)-Konst!$C$14),Konst!$D$14))*Konst!$B$14,0))</f>
        <v>794</v>
      </c>
      <c r="O12" s="142" t="s">
        <v>80</v>
      </c>
      <c r="P12" s="22">
        <f>IF(O12="",0,ROUNDDOWN((POWER((Konst!$C$8-$O12),Konst!$D$8))*Konst!$B$8,0))</f>
        <v>787</v>
      </c>
      <c r="Q12" s="142" t="s">
        <v>83</v>
      </c>
      <c r="R12" s="45"/>
      <c r="S12" s="22">
        <f>IF(Q12="",0,ROUNDDOWN((POWER((Konst!$C$13-$Q12),Konst!$D$13))*Konst!$B$13,0))</f>
        <v>831</v>
      </c>
      <c r="T12" s="142" t="s">
        <v>87</v>
      </c>
      <c r="U12" s="22">
        <f>IF(T12="",0,ROUNDDOWN((POWER(($T12-Konst!$C$18),Konst!$D$18))*Konst!$B$18,0))</f>
        <v>822</v>
      </c>
      <c r="V12" s="143" t="s">
        <v>99</v>
      </c>
      <c r="W12" s="22">
        <f>IF(V12="",0,ROUNDDOWN((POWER((($V12*100)-Konst!$C$15),Konst!$D$15))*Konst!$B$15,0))</f>
        <v>731</v>
      </c>
      <c r="X12" s="142" t="s">
        <v>101</v>
      </c>
      <c r="Y12" s="22">
        <f>IF(X12="",0,ROUNDDOWN((POWER(($X12-Konst!$C$19),Konst!$D$19))*Konst!$B$19,0))</f>
        <v>759</v>
      </c>
      <c r="Z12" s="143" t="s">
        <v>104</v>
      </c>
      <c r="AA12" s="4">
        <f t="shared" si="0"/>
        <v>276.16</v>
      </c>
      <c r="AB12" s="22">
        <f>IF(Z12="",0,ROUNDDOWN((POWER((Konst!$C$10-$AA12),Konst!$D$10))*Konst!$B$10,0))</f>
        <v>705</v>
      </c>
      <c r="AC12" s="145">
        <f t="shared" si="1"/>
        <v>7708</v>
      </c>
    </row>
    <row r="13" spans="1:29" ht="12.75">
      <c r="A13" s="14" t="s">
        <v>47</v>
      </c>
      <c r="B13" s="3"/>
      <c r="C13" s="3"/>
      <c r="D13" s="3"/>
      <c r="E13" s="148">
        <v>11.71</v>
      </c>
      <c r="F13" s="67"/>
      <c r="G13" s="22">
        <f>IF(E13="",0,ROUNDDOWN((POWER((Konst!$C$5-$E13),Konst!$D$5))*Konst!$B$5,0))</f>
        <v>709</v>
      </c>
      <c r="H13" s="142" t="s">
        <v>59</v>
      </c>
      <c r="I13" s="46"/>
      <c r="J13" s="22">
        <f>IF(H13="",0,ROUNDDOWN((POWER((($H13*100)-Konst!$C$16),Konst!$D$16))*Konst!$B$16,0))</f>
        <v>750</v>
      </c>
      <c r="K13" s="146">
        <v>15.5</v>
      </c>
      <c r="L13" s="22">
        <f>IF(K13="",0,ROUNDDOWN((POWER(($K13-Konst!$C$17),Konst!$D$17))*Konst!$B$17,0))</f>
        <v>820</v>
      </c>
      <c r="M13" s="142" t="s">
        <v>62</v>
      </c>
      <c r="N13" s="22">
        <f>IF(M13="",0,ROUNDDOWN((POWER((($M13*100)-Konst!$C$14),Konst!$D$14))*Konst!$B$14,0))</f>
        <v>794</v>
      </c>
      <c r="O13" s="142" t="s">
        <v>80</v>
      </c>
      <c r="P13" s="22">
        <f>IF(O13="",0,ROUNDDOWN((POWER((Konst!$C$8-$O13),Konst!$D$8))*Konst!$B$8,0))</f>
        <v>787</v>
      </c>
      <c r="Q13" s="142" t="s">
        <v>83</v>
      </c>
      <c r="R13" s="45"/>
      <c r="S13" s="22">
        <f>IF(Q13="",0,ROUNDDOWN((POWER((Konst!$C$13-$Q13),Konst!$D$13))*Konst!$B$13,0))</f>
        <v>831</v>
      </c>
      <c r="T13" s="142" t="s">
        <v>87</v>
      </c>
      <c r="U13" s="22">
        <f>IF(T13="",0,ROUNDDOWN((POWER(($T13-Konst!$C$18),Konst!$D$18))*Konst!$B$18,0))</f>
        <v>822</v>
      </c>
      <c r="V13" s="143" t="s">
        <v>99</v>
      </c>
      <c r="W13" s="22">
        <f>IF(V13="",0,ROUNDDOWN((POWER((($V13*100)-Konst!$C$15),Konst!$D$15))*Konst!$B$15,0))</f>
        <v>731</v>
      </c>
      <c r="X13" s="142" t="s">
        <v>101</v>
      </c>
      <c r="Y13" s="22">
        <f>IF(X13="",0,ROUNDDOWN((POWER(($X13-Konst!$C$19),Konst!$D$19))*Konst!$B$19,0))</f>
        <v>759</v>
      </c>
      <c r="Z13" s="143" t="s">
        <v>104</v>
      </c>
      <c r="AA13" s="4">
        <f t="shared" si="0"/>
        <v>276.16</v>
      </c>
      <c r="AB13" s="22">
        <f>IF(Z13="",0,ROUNDDOWN((POWER((Konst!$C$10-$AA13),Konst!$D$10))*Konst!$B$10,0))</f>
        <v>705</v>
      </c>
      <c r="AC13" s="147">
        <f t="shared" si="1"/>
        <v>7708</v>
      </c>
    </row>
    <row r="14" spans="1:29" ht="12.75">
      <c r="A14" s="14" t="s">
        <v>48</v>
      </c>
      <c r="B14" s="3"/>
      <c r="C14" s="3"/>
      <c r="D14" s="3"/>
      <c r="E14" s="148">
        <v>11.71</v>
      </c>
      <c r="F14" s="67"/>
      <c r="G14" s="22">
        <f>IF(E14="",0,ROUNDDOWN((POWER((Konst!$C$5-$E14),Konst!$D$5))*Konst!$B$5,0))</f>
        <v>709</v>
      </c>
      <c r="H14" s="142" t="s">
        <v>59</v>
      </c>
      <c r="I14" s="46"/>
      <c r="J14" s="22">
        <f>IF(H14="",0,ROUNDDOWN((POWER((($H14*100)-Konst!$C$16),Konst!$D$16))*Konst!$B$16,0))</f>
        <v>750</v>
      </c>
      <c r="K14" s="146">
        <v>15.5</v>
      </c>
      <c r="L14" s="22">
        <f>IF(K14="",0,ROUNDDOWN((POWER(($K14-Konst!$C$17),Konst!$D$17))*Konst!$B$17,0))</f>
        <v>820</v>
      </c>
      <c r="M14" s="142" t="s">
        <v>62</v>
      </c>
      <c r="N14" s="22">
        <f>IF(M14="",0,ROUNDDOWN((POWER((($M14*100)-Konst!$C$14),Konst!$D$14))*Konst!$B$14,0))</f>
        <v>794</v>
      </c>
      <c r="O14" s="142" t="s">
        <v>80</v>
      </c>
      <c r="P14" s="22">
        <f>IF(O14="",0,ROUNDDOWN((POWER((Konst!$C$8-$O14),Konst!$D$8))*Konst!$B$8,0))</f>
        <v>787</v>
      </c>
      <c r="Q14" s="142" t="s">
        <v>83</v>
      </c>
      <c r="R14" s="45"/>
      <c r="S14" s="22">
        <f>IF(Q14="",0,ROUNDDOWN((POWER((Konst!$C$13-$Q14),Konst!$D$13))*Konst!$B$13,0))</f>
        <v>831</v>
      </c>
      <c r="T14" s="142" t="s">
        <v>87</v>
      </c>
      <c r="U14" s="22">
        <f>IF(T14="",0,ROUNDDOWN((POWER(($T14-Konst!$C$18),Konst!$D$18))*Konst!$B$18,0))</f>
        <v>822</v>
      </c>
      <c r="V14" s="143" t="s">
        <v>99</v>
      </c>
      <c r="W14" s="22">
        <f>IF(V14="",0,ROUNDDOWN((POWER((($V14*100)-Konst!$C$15),Konst!$D$15))*Konst!$B$15,0))</f>
        <v>731</v>
      </c>
      <c r="X14" s="142" t="s">
        <v>101</v>
      </c>
      <c r="Y14" s="22">
        <f>IF(X14="",0,ROUNDDOWN((POWER(($X14-Konst!$C$19),Konst!$D$19))*Konst!$B$19,0))</f>
        <v>759</v>
      </c>
      <c r="Z14" s="143" t="s">
        <v>104</v>
      </c>
      <c r="AA14" s="4">
        <f t="shared" si="0"/>
        <v>276.16</v>
      </c>
      <c r="AB14" s="22">
        <f>IF(Z14="",0,ROUNDDOWN((POWER((Konst!$C$10-$AA14),Konst!$D$10))*Konst!$B$10,0))</f>
        <v>705</v>
      </c>
      <c r="AC14" s="145">
        <f t="shared" si="1"/>
        <v>7708</v>
      </c>
    </row>
    <row r="15" spans="1:29" ht="12.75">
      <c r="A15" s="14" t="s">
        <v>49</v>
      </c>
      <c r="B15" s="3"/>
      <c r="C15" s="3"/>
      <c r="D15" s="3"/>
      <c r="E15" s="148">
        <v>11.71</v>
      </c>
      <c r="F15" s="67"/>
      <c r="G15" s="22">
        <f>IF(E15="",0,ROUNDDOWN((POWER((Konst!$C$5-$E15),Konst!$D$5))*Konst!$B$5,0))</f>
        <v>709</v>
      </c>
      <c r="H15" s="142" t="s">
        <v>59</v>
      </c>
      <c r="I15" s="46"/>
      <c r="J15" s="22">
        <f>IF(H15="",0,ROUNDDOWN((POWER((($H15*100)-Konst!$C$16),Konst!$D$16))*Konst!$B$16,0))</f>
        <v>750</v>
      </c>
      <c r="K15" s="146">
        <v>15.5</v>
      </c>
      <c r="L15" s="22">
        <f>IF(K15="",0,ROUNDDOWN((POWER(($K15-Konst!$C$17),Konst!$D$17))*Konst!$B$17,0))</f>
        <v>820</v>
      </c>
      <c r="M15" s="142" t="s">
        <v>62</v>
      </c>
      <c r="N15" s="22">
        <f>IF(M15="",0,ROUNDDOWN((POWER((($M15*100)-Konst!$C$14),Konst!$D$14))*Konst!$B$14,0))</f>
        <v>794</v>
      </c>
      <c r="O15" s="142" t="s">
        <v>80</v>
      </c>
      <c r="P15" s="22">
        <f>IF(O15="",0,ROUNDDOWN((POWER((Konst!$C$8-$O15),Konst!$D$8))*Konst!$B$8,0))</f>
        <v>787</v>
      </c>
      <c r="Q15" s="142" t="s">
        <v>83</v>
      </c>
      <c r="R15" s="45"/>
      <c r="S15" s="22">
        <f>IF(Q15="",0,ROUNDDOWN((POWER((Konst!$C$13-$Q15),Konst!$D$13))*Konst!$B$13,0))</f>
        <v>831</v>
      </c>
      <c r="T15" s="142" t="s">
        <v>87</v>
      </c>
      <c r="U15" s="22">
        <f>IF(T15="",0,ROUNDDOWN((POWER(($T15-Konst!$C$18),Konst!$D$18))*Konst!$B$18,0))</f>
        <v>822</v>
      </c>
      <c r="V15" s="143" t="s">
        <v>99</v>
      </c>
      <c r="W15" s="22">
        <f>IF(V15="",0,ROUNDDOWN((POWER((($V15*100)-Konst!$C$15),Konst!$D$15))*Konst!$B$15,0))</f>
        <v>731</v>
      </c>
      <c r="X15" s="142" t="s">
        <v>101</v>
      </c>
      <c r="Y15" s="22">
        <f>IF(X15="",0,ROUNDDOWN((POWER(($X15-Konst!$C$19),Konst!$D$19))*Konst!$B$19,0))</f>
        <v>759</v>
      </c>
      <c r="Z15" s="143" t="s">
        <v>104</v>
      </c>
      <c r="AA15" s="4">
        <f t="shared" si="0"/>
        <v>276.16</v>
      </c>
      <c r="AB15" s="22">
        <f>IF(Z15="",0,ROUNDDOWN((POWER((Konst!$C$10-$AA15),Konst!$D$10))*Konst!$B$10,0))</f>
        <v>705</v>
      </c>
      <c r="AC15" s="145">
        <f t="shared" si="1"/>
        <v>7708</v>
      </c>
    </row>
    <row r="16" ht="12.75">
      <c r="B16" s="54"/>
    </row>
    <row r="17" ht="12.75">
      <c r="A17" s="54"/>
    </row>
    <row r="26" ht="12.75">
      <c r="B26" s="54"/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H35"/>
  <sheetViews>
    <sheetView view="pageBreakPreview" zoomScaleNormal="85" zoomScaleSheetLayoutView="100" workbookViewId="0" topLeftCell="A1">
      <selection activeCell="U7" sqref="U7"/>
    </sheetView>
  </sheetViews>
  <sheetFormatPr defaultColWidth="9.00390625" defaultRowHeight="12.75"/>
  <cols>
    <col min="1" max="1" width="3.625" style="28" customWidth="1"/>
    <col min="2" max="2" width="16.375" style="57" customWidth="1"/>
    <col min="3" max="3" width="3.00390625" style="2" bestFit="1" customWidth="1"/>
    <col min="4" max="4" width="16.625" style="27" bestFit="1" customWidth="1"/>
    <col min="5" max="5" width="6.75390625" style="68" customWidth="1"/>
    <col min="6" max="6" width="3.75390625" style="47" bestFit="1" customWidth="1"/>
    <col min="7" max="7" width="4.875" style="23" customWidth="1"/>
    <col min="8" max="8" width="4.75390625" style="2" customWidth="1"/>
    <col min="9" max="9" width="4.25390625" style="47" bestFit="1" customWidth="1"/>
    <col min="10" max="10" width="5.125" style="23" customWidth="1"/>
    <col min="11" max="11" width="5.875" style="2" customWidth="1"/>
    <col min="12" max="12" width="4.75390625" style="23" customWidth="1"/>
    <col min="13" max="13" width="4.875" style="2" customWidth="1"/>
    <col min="14" max="14" width="4.125" style="23" customWidth="1"/>
    <col min="15" max="15" width="5.375" style="2" customWidth="1"/>
    <col min="16" max="16" width="4.00390625" style="23" customWidth="1"/>
    <col min="17" max="17" width="5.875" style="2" customWidth="1"/>
    <col min="18" max="18" width="4.625" style="49" customWidth="1"/>
    <col min="19" max="19" width="4.125" style="23" bestFit="1" customWidth="1"/>
    <col min="20" max="20" width="6.25390625" style="2" customWidth="1"/>
    <col min="21" max="21" width="4.125" style="23" bestFit="1" customWidth="1"/>
    <col min="22" max="22" width="5.00390625" style="2" customWidth="1"/>
    <col min="23" max="23" width="5.125" style="23" customWidth="1"/>
    <col min="24" max="24" width="5.75390625" style="2" customWidth="1"/>
    <col min="25" max="25" width="4.125" style="23" bestFit="1" customWidth="1"/>
    <col min="26" max="26" width="7.375" style="2" customWidth="1"/>
    <col min="27" max="27" width="7.25390625" style="2" hidden="1" customWidth="1"/>
    <col min="28" max="28" width="4.25390625" style="23" customWidth="1"/>
    <col min="29" max="29" width="7.25390625" style="2" customWidth="1"/>
    <col min="30" max="16384" width="9.125" style="2" customWidth="1"/>
  </cols>
  <sheetData>
    <row r="1" spans="1:29" ht="12.75">
      <c r="A1" s="35"/>
      <c r="B1" s="71" t="s">
        <v>29</v>
      </c>
      <c r="C1" s="77"/>
      <c r="D1" s="80"/>
      <c r="E1" s="81"/>
      <c r="F1" s="65"/>
      <c r="G1" s="79"/>
      <c r="H1" s="37"/>
      <c r="I1" s="65"/>
      <c r="J1" s="79"/>
      <c r="K1" s="37"/>
      <c r="L1" s="79"/>
      <c r="M1" s="37"/>
      <c r="N1" s="79"/>
      <c r="O1" s="37"/>
      <c r="P1" s="79"/>
      <c r="Q1" s="37"/>
      <c r="R1" s="65"/>
      <c r="S1" s="79"/>
      <c r="T1" s="37"/>
      <c r="U1" s="79"/>
      <c r="V1" s="37"/>
      <c r="W1" s="79"/>
      <c r="X1" s="37"/>
      <c r="Y1" s="79"/>
      <c r="Z1" s="37"/>
      <c r="AA1" s="37"/>
      <c r="AB1" s="79"/>
      <c r="AC1" s="72"/>
    </row>
    <row r="2" spans="1:29" ht="12.75">
      <c r="A2" s="14"/>
      <c r="B2" s="15"/>
      <c r="C2" s="16"/>
      <c r="D2" s="25"/>
      <c r="E2" s="69" t="s">
        <v>0</v>
      </c>
      <c r="F2" s="48"/>
      <c r="G2" s="17"/>
      <c r="H2" s="15" t="s">
        <v>20</v>
      </c>
      <c r="I2" s="48"/>
      <c r="J2" s="17"/>
      <c r="K2" s="15" t="s">
        <v>32</v>
      </c>
      <c r="L2" s="17"/>
      <c r="M2" s="15" t="s">
        <v>21</v>
      </c>
      <c r="N2" s="17"/>
      <c r="O2" s="15" t="s">
        <v>6</v>
      </c>
      <c r="P2" s="17"/>
      <c r="Q2" s="15" t="s">
        <v>30</v>
      </c>
      <c r="R2" s="48"/>
      <c r="S2" s="17"/>
      <c r="T2" s="15" t="s">
        <v>23</v>
      </c>
      <c r="U2" s="17"/>
      <c r="V2" s="15" t="s">
        <v>24</v>
      </c>
      <c r="W2" s="17"/>
      <c r="X2" s="15" t="s">
        <v>25</v>
      </c>
      <c r="Y2" s="17"/>
      <c r="Z2" s="15" t="s">
        <v>7</v>
      </c>
      <c r="AA2" s="19"/>
      <c r="AB2" s="17"/>
      <c r="AC2" s="18" t="s">
        <v>26</v>
      </c>
    </row>
    <row r="3" spans="1:29" ht="12.75">
      <c r="A3" s="41" t="s">
        <v>37</v>
      </c>
      <c r="B3" s="55"/>
      <c r="C3" s="3"/>
      <c r="D3" s="53"/>
      <c r="E3" s="149">
        <v>11.26</v>
      </c>
      <c r="F3" s="46"/>
      <c r="G3" s="22">
        <f>IF(E3="",0,ROUNDDOWN((POWER((Konst!$C$5-$E3),Konst!$D$5))*Konst!$B$5,0))</f>
        <v>804</v>
      </c>
      <c r="H3" s="143" t="s">
        <v>67</v>
      </c>
      <c r="I3" s="46"/>
      <c r="J3" s="22">
        <f>IF(H3="",0,ROUNDDOWN((POWER((($H3*100)-Konst!$C$16),Konst!$D$16))*Konst!$B$16,0))</f>
        <v>854</v>
      </c>
      <c r="K3" s="142" t="s">
        <v>72</v>
      </c>
      <c r="L3" s="22">
        <f>IF(K3="",0,ROUNDDOWN((POWER(($K3-Konst!$C$17),Konst!$D$17))*Konst!$B$17,0))</f>
        <v>582</v>
      </c>
      <c r="M3" s="142" t="s">
        <v>75</v>
      </c>
      <c r="N3" s="22">
        <f>IF(M3="",0,ROUNDDOWN((POWER((($M3*100)-Konst!$C$14),Konst!$D$14))*Konst!$B$14,0))</f>
        <v>850</v>
      </c>
      <c r="O3" s="142" t="s">
        <v>79</v>
      </c>
      <c r="P3" s="22">
        <f>IF(O3="",0,ROUNDDOWN((POWER((Konst!$C$8-$O3),Konst!$D$8))*Konst!$B$8,0))</f>
        <v>696</v>
      </c>
      <c r="Q3" s="142" t="s">
        <v>81</v>
      </c>
      <c r="R3" s="46"/>
      <c r="S3" s="22">
        <f>IF(Q3="",0,ROUNDDOWN((POWER((Konst!$C$13-$Q3),Konst!$D$13))*Konst!$B$13,0))</f>
        <v>915</v>
      </c>
      <c r="T3" s="150">
        <v>30.92</v>
      </c>
      <c r="U3" s="22">
        <f>IF(T3="",0,ROUNDDOWN((POWER(($T3-Konst!$C$18),Konst!$D$18))*Konst!$B$18,0))</f>
        <v>483</v>
      </c>
      <c r="V3" s="143" t="s">
        <v>96</v>
      </c>
      <c r="W3" s="22">
        <f>IF(V3="",0,ROUNDDOWN((POWER((($V3*100)-Konst!$C$15),Konst!$D$15))*Konst!$B$15,0))</f>
        <v>509</v>
      </c>
      <c r="X3" s="143" t="s">
        <v>102</v>
      </c>
      <c r="Y3" s="22">
        <f>IF(X3="",0,ROUNDDOWN((POWER(($X3-Konst!$C$19),Konst!$D$19))*Konst!$B$19,0))</f>
        <v>512</v>
      </c>
      <c r="Z3" s="143" t="s">
        <v>103</v>
      </c>
      <c r="AA3" s="4">
        <f aca="true" t="shared" si="0" ref="AA3:AA13">VALUE(60*MID(Z3,1,1))+VALUE(MID(Z3,3,2))+VALUE(MID(Z3,6,2)/100)</f>
        <v>307.39</v>
      </c>
      <c r="AB3" s="22">
        <f>IF(Z3="",0,ROUNDDOWN((POWER((Konst!$C$10-$AA3),Konst!$D$10))*Konst!$B$10,0))</f>
        <v>518</v>
      </c>
      <c r="AC3" s="145">
        <f aca="true" t="shared" si="1" ref="AC3:AC13">SUM(G3,J3,L3,N3,P3,S3,U3,W3,Y3,AB3)</f>
        <v>6723</v>
      </c>
    </row>
    <row r="4" spans="1:29" ht="12.75">
      <c r="A4" s="41" t="s">
        <v>38</v>
      </c>
      <c r="B4" s="53"/>
      <c r="C4" s="42"/>
      <c r="D4" s="53"/>
      <c r="E4" s="149">
        <v>11.26</v>
      </c>
      <c r="F4" s="46"/>
      <c r="G4" s="22">
        <f>IF(E4="",0,ROUNDDOWN((POWER((Konst!$C$5-$E4),Konst!$D$5))*Konst!$B$5,0))</f>
        <v>804</v>
      </c>
      <c r="H4" s="143" t="s">
        <v>67</v>
      </c>
      <c r="I4" s="46"/>
      <c r="J4" s="22">
        <f>IF(H4="",0,ROUNDDOWN((POWER((($H4*100)-Konst!$C$16),Konst!$D$16))*Konst!$B$16,0))</f>
        <v>854</v>
      </c>
      <c r="K4" s="142" t="s">
        <v>72</v>
      </c>
      <c r="L4" s="22">
        <f>IF(K4="",0,ROUNDDOWN((POWER(($K4-Konst!$C$17),Konst!$D$17))*Konst!$B$17,0))</f>
        <v>582</v>
      </c>
      <c r="M4" s="142" t="s">
        <v>75</v>
      </c>
      <c r="N4" s="22">
        <f>IF(M4="",0,ROUNDDOWN((POWER((($M4*100)-Konst!$C$14),Konst!$D$14))*Konst!$B$14,0))</f>
        <v>850</v>
      </c>
      <c r="O4" s="142" t="s">
        <v>79</v>
      </c>
      <c r="P4" s="22">
        <f>IF(O4="",0,ROUNDDOWN((POWER((Konst!$C$8-$O4),Konst!$D$8))*Konst!$B$8,0))</f>
        <v>696</v>
      </c>
      <c r="Q4" s="142" t="s">
        <v>81</v>
      </c>
      <c r="R4" s="46"/>
      <c r="S4" s="22">
        <f>IF(Q4="",0,ROUNDDOWN((POWER((Konst!$C$13-$Q4),Konst!$D$13))*Konst!$B$13,0))</f>
        <v>915</v>
      </c>
      <c r="T4" s="150">
        <v>30.92</v>
      </c>
      <c r="U4" s="22">
        <f>IF(T4="",0,ROUNDDOWN((POWER(($T4-Konst!$C$18),Konst!$D$18))*Konst!$B$18,0))</f>
        <v>483</v>
      </c>
      <c r="V4" s="143" t="s">
        <v>96</v>
      </c>
      <c r="W4" s="22">
        <f>IF(V4="",0,ROUNDDOWN((POWER((($V4*100)-Konst!$C$15),Konst!$D$15))*Konst!$B$15,0))</f>
        <v>509</v>
      </c>
      <c r="X4" s="143" t="s">
        <v>102</v>
      </c>
      <c r="Y4" s="22">
        <f>IF(X4="",0,ROUNDDOWN((POWER(($X4-Konst!$C$19),Konst!$D$19))*Konst!$B$19,0))</f>
        <v>512</v>
      </c>
      <c r="Z4" s="143" t="s">
        <v>103</v>
      </c>
      <c r="AA4" s="4">
        <f t="shared" si="0"/>
        <v>307.39</v>
      </c>
      <c r="AB4" s="22">
        <f>IF(Z4="",0,ROUNDDOWN((POWER((Konst!$C$10-$AA4),Konst!$D$10))*Konst!$B$10,0))</f>
        <v>518</v>
      </c>
      <c r="AC4" s="145">
        <f t="shared" si="1"/>
        <v>6723</v>
      </c>
    </row>
    <row r="5" spans="1:29" ht="12.75">
      <c r="A5" s="41" t="s">
        <v>39</v>
      </c>
      <c r="B5" s="55"/>
      <c r="C5" s="3"/>
      <c r="D5" s="53"/>
      <c r="E5" s="149">
        <v>11.26</v>
      </c>
      <c r="F5" s="46"/>
      <c r="G5" s="22">
        <f>IF(E5="",0,ROUNDDOWN((POWER((Konst!$C$5-$E5),Konst!$D$5))*Konst!$B$5,0))</f>
        <v>804</v>
      </c>
      <c r="H5" s="143" t="s">
        <v>67</v>
      </c>
      <c r="I5" s="46"/>
      <c r="J5" s="22">
        <f>IF(H5="",0,ROUNDDOWN((POWER((($H5*100)-Konst!$C$16),Konst!$D$16))*Konst!$B$16,0))</f>
        <v>854</v>
      </c>
      <c r="K5" s="142" t="s">
        <v>72</v>
      </c>
      <c r="L5" s="22">
        <f>IF(K5="",0,ROUNDDOWN((POWER(($K5-Konst!$C$17),Konst!$D$17))*Konst!$B$17,0))</f>
        <v>582</v>
      </c>
      <c r="M5" s="142" t="s">
        <v>75</v>
      </c>
      <c r="N5" s="22">
        <f>IF(M5="",0,ROUNDDOWN((POWER((($M5*100)-Konst!$C$14),Konst!$D$14))*Konst!$B$14,0))</f>
        <v>850</v>
      </c>
      <c r="O5" s="142" t="s">
        <v>79</v>
      </c>
      <c r="P5" s="22">
        <f>IF(O5="",0,ROUNDDOWN((POWER((Konst!$C$8-$O5),Konst!$D$8))*Konst!$B$8,0))</f>
        <v>696</v>
      </c>
      <c r="Q5" s="142" t="s">
        <v>81</v>
      </c>
      <c r="R5" s="46"/>
      <c r="S5" s="22">
        <f>IF(Q5="",0,ROUNDDOWN((POWER((Konst!$C$13-$Q5),Konst!$D$13))*Konst!$B$13,0))</f>
        <v>915</v>
      </c>
      <c r="T5" s="150">
        <v>30.92</v>
      </c>
      <c r="U5" s="22">
        <f>IF(T5="",0,ROUNDDOWN((POWER(($T5-Konst!$C$18),Konst!$D$18))*Konst!$B$18,0))</f>
        <v>483</v>
      </c>
      <c r="V5" s="143" t="s">
        <v>96</v>
      </c>
      <c r="W5" s="22">
        <f>IF(V5="",0,ROUNDDOWN((POWER((($V5*100)-Konst!$C$15),Konst!$D$15))*Konst!$B$15,0))</f>
        <v>509</v>
      </c>
      <c r="X5" s="143" t="s">
        <v>102</v>
      </c>
      <c r="Y5" s="22">
        <f>IF(X5="",0,ROUNDDOWN((POWER(($X5-Konst!$C$19),Konst!$D$19))*Konst!$B$19,0))</f>
        <v>512</v>
      </c>
      <c r="Z5" s="143" t="s">
        <v>103</v>
      </c>
      <c r="AA5" s="4">
        <f t="shared" si="0"/>
        <v>307.39</v>
      </c>
      <c r="AB5" s="22">
        <f>IF(Z5="",0,ROUNDDOWN((POWER((Konst!$C$10-$AA5),Konst!$D$10))*Konst!$B$10,0))</f>
        <v>518</v>
      </c>
      <c r="AC5" s="145">
        <f t="shared" si="1"/>
        <v>6723</v>
      </c>
    </row>
    <row r="6" spans="1:29" ht="12.75">
      <c r="A6" s="41" t="s">
        <v>40</v>
      </c>
      <c r="B6" s="55"/>
      <c r="C6" s="3"/>
      <c r="D6" s="53"/>
      <c r="E6" s="149">
        <v>11.26</v>
      </c>
      <c r="F6" s="46"/>
      <c r="G6" s="22">
        <f>IF(E6="",0,ROUNDDOWN((POWER((Konst!$C$5-$E6),Konst!$D$5))*Konst!$B$5,0))</f>
        <v>804</v>
      </c>
      <c r="H6" s="143" t="s">
        <v>67</v>
      </c>
      <c r="I6" s="46"/>
      <c r="J6" s="22">
        <f>IF(H6="",0,ROUNDDOWN((POWER((($H6*100)-Konst!$C$16),Konst!$D$16))*Konst!$B$16,0))</f>
        <v>854</v>
      </c>
      <c r="K6" s="142" t="s">
        <v>72</v>
      </c>
      <c r="L6" s="22">
        <f>IF(K6="",0,ROUNDDOWN((POWER(($K6-Konst!$C$17),Konst!$D$17))*Konst!$B$17,0))</f>
        <v>582</v>
      </c>
      <c r="M6" s="142" t="s">
        <v>75</v>
      </c>
      <c r="N6" s="22">
        <f>IF(M6="",0,ROUNDDOWN((POWER((($M6*100)-Konst!$C$14),Konst!$D$14))*Konst!$B$14,0))</f>
        <v>850</v>
      </c>
      <c r="O6" s="142" t="s">
        <v>79</v>
      </c>
      <c r="P6" s="22">
        <f>IF(O6="",0,ROUNDDOWN((POWER((Konst!$C$8-$O6),Konst!$D$8))*Konst!$B$8,0))</f>
        <v>696</v>
      </c>
      <c r="Q6" s="142" t="s">
        <v>81</v>
      </c>
      <c r="R6" s="46"/>
      <c r="S6" s="22">
        <f>IF(Q6="",0,ROUNDDOWN((POWER((Konst!$C$13-$Q6),Konst!$D$13))*Konst!$B$13,0))</f>
        <v>915</v>
      </c>
      <c r="T6" s="150">
        <v>30.92</v>
      </c>
      <c r="U6" s="22">
        <f>IF(T6="",0,ROUNDDOWN((POWER(($T6-Konst!$C$18),Konst!$D$18))*Konst!$B$18,0))</f>
        <v>483</v>
      </c>
      <c r="V6" s="143" t="s">
        <v>96</v>
      </c>
      <c r="W6" s="22">
        <f>IF(V6="",0,ROUNDDOWN((POWER((($V6*100)-Konst!$C$15),Konst!$D$15))*Konst!$B$15,0))</f>
        <v>509</v>
      </c>
      <c r="X6" s="143" t="s">
        <v>102</v>
      </c>
      <c r="Y6" s="22">
        <f>IF(X6="",0,ROUNDDOWN((POWER(($X6-Konst!$C$19),Konst!$D$19))*Konst!$B$19,0))</f>
        <v>512</v>
      </c>
      <c r="Z6" s="143" t="s">
        <v>103</v>
      </c>
      <c r="AA6" s="4">
        <f t="shared" si="0"/>
        <v>307.39</v>
      </c>
      <c r="AB6" s="22">
        <f>IF(Z6="",0,ROUNDDOWN((POWER((Konst!$C$10-$AA6),Konst!$D$10))*Konst!$B$10,0))</f>
        <v>518</v>
      </c>
      <c r="AC6" s="145">
        <f t="shared" si="1"/>
        <v>6723</v>
      </c>
    </row>
    <row r="7" spans="1:29" ht="12.75">
      <c r="A7" s="41" t="s">
        <v>41</v>
      </c>
      <c r="B7" s="55"/>
      <c r="C7" s="3"/>
      <c r="D7" s="53"/>
      <c r="E7" s="149">
        <v>11.26</v>
      </c>
      <c r="F7" s="46"/>
      <c r="G7" s="22">
        <f>IF(E7="",0,ROUNDDOWN((POWER((Konst!$C$5-$E7),Konst!$D$5))*Konst!$B$5,0))</f>
        <v>804</v>
      </c>
      <c r="H7" s="143" t="s">
        <v>67</v>
      </c>
      <c r="I7" s="46"/>
      <c r="J7" s="22">
        <f>IF(H7="",0,ROUNDDOWN((POWER((($H7*100)-Konst!$C$16),Konst!$D$16))*Konst!$B$16,0))</f>
        <v>854</v>
      </c>
      <c r="K7" s="142" t="s">
        <v>72</v>
      </c>
      <c r="L7" s="22">
        <f>IF(K7="",0,ROUNDDOWN((POWER(($K7-Konst!$C$17),Konst!$D$17))*Konst!$B$17,0))</f>
        <v>582</v>
      </c>
      <c r="M7" s="142" t="s">
        <v>75</v>
      </c>
      <c r="N7" s="22">
        <f>IF(M7="",0,ROUNDDOWN((POWER((($M7*100)-Konst!$C$14),Konst!$D$14))*Konst!$B$14,0))</f>
        <v>850</v>
      </c>
      <c r="O7" s="142" t="s">
        <v>79</v>
      </c>
      <c r="P7" s="22">
        <f>IF(O7="",0,ROUNDDOWN((POWER((Konst!$C$8-$O7),Konst!$D$8))*Konst!$B$8,0))</f>
        <v>696</v>
      </c>
      <c r="Q7" s="142" t="s">
        <v>81</v>
      </c>
      <c r="R7" s="46"/>
      <c r="S7" s="22">
        <f>IF(Q7="",0,ROUNDDOWN((POWER((Konst!$C$13-$Q7),Konst!$D$13))*Konst!$B$13,0))</f>
        <v>915</v>
      </c>
      <c r="T7" s="150">
        <v>30.92</v>
      </c>
      <c r="U7" s="22">
        <f>IF(T7="",0,ROUNDDOWN((POWER(($T7-Konst!$C$18),Konst!$D$18))*Konst!$B$18,0))</f>
        <v>483</v>
      </c>
      <c r="V7" s="143" t="s">
        <v>96</v>
      </c>
      <c r="W7" s="22">
        <f>IF(V7="",0,ROUNDDOWN((POWER((($V7*100)-Konst!$C$15),Konst!$D$15))*Konst!$B$15,0))</f>
        <v>509</v>
      </c>
      <c r="X7" s="143" t="s">
        <v>102</v>
      </c>
      <c r="Y7" s="22">
        <f>IF(X7="",0,ROUNDDOWN((POWER(($X7-Konst!$C$19),Konst!$D$19))*Konst!$B$19,0))</f>
        <v>512</v>
      </c>
      <c r="Z7" s="143" t="s">
        <v>103</v>
      </c>
      <c r="AA7" s="4">
        <f t="shared" si="0"/>
        <v>307.39</v>
      </c>
      <c r="AB7" s="22">
        <f>IF(Z7="",0,ROUNDDOWN((POWER((Konst!$C$10-$AA7),Konst!$D$10))*Konst!$B$10,0))</f>
        <v>518</v>
      </c>
      <c r="AC7" s="145">
        <f t="shared" si="1"/>
        <v>6723</v>
      </c>
    </row>
    <row r="8" spans="1:29" ht="12.75">
      <c r="A8" s="41" t="s">
        <v>42</v>
      </c>
      <c r="B8" s="55"/>
      <c r="C8" s="3"/>
      <c r="D8" s="53"/>
      <c r="E8" s="149">
        <v>11.26</v>
      </c>
      <c r="F8" s="46"/>
      <c r="G8" s="22">
        <f>IF(E8="",0,ROUNDDOWN((POWER((Konst!$C$5-$E8),Konst!$D$5))*Konst!$B$5,0))</f>
        <v>804</v>
      </c>
      <c r="H8" s="143" t="s">
        <v>67</v>
      </c>
      <c r="I8" s="46"/>
      <c r="J8" s="22">
        <f>IF(H8="",0,ROUNDDOWN((POWER((($H8*100)-Konst!$C$16),Konst!$D$16))*Konst!$B$16,0))</f>
        <v>854</v>
      </c>
      <c r="K8" s="142" t="s">
        <v>72</v>
      </c>
      <c r="L8" s="22">
        <f>IF(K8="",0,ROUNDDOWN((POWER(($K8-Konst!$C$17),Konst!$D$17))*Konst!$B$17,0))</f>
        <v>582</v>
      </c>
      <c r="M8" s="142" t="s">
        <v>75</v>
      </c>
      <c r="N8" s="22">
        <f>IF(M8="",0,ROUNDDOWN((POWER((($M8*100)-Konst!$C$14),Konst!$D$14))*Konst!$B$14,0))</f>
        <v>850</v>
      </c>
      <c r="O8" s="142" t="s">
        <v>79</v>
      </c>
      <c r="P8" s="22">
        <f>IF(O8="",0,ROUNDDOWN((POWER((Konst!$C$8-$O8),Konst!$D$8))*Konst!$B$8,0))</f>
        <v>696</v>
      </c>
      <c r="Q8" s="142" t="s">
        <v>81</v>
      </c>
      <c r="R8" s="46"/>
      <c r="S8" s="22">
        <f>IF(Q8="",0,ROUNDDOWN((POWER((Konst!$C$13-$Q8),Konst!$D$13))*Konst!$B$13,0))</f>
        <v>915</v>
      </c>
      <c r="T8" s="150">
        <v>30.92</v>
      </c>
      <c r="U8" s="22">
        <f>IF(T8="",0,ROUNDDOWN((POWER(($T8-Konst!$C$18),Konst!$D$18))*Konst!$B$18,0))</f>
        <v>483</v>
      </c>
      <c r="V8" s="143" t="s">
        <v>96</v>
      </c>
      <c r="W8" s="22">
        <f>IF(V8="",0,ROUNDDOWN((POWER((($V8*100)-Konst!$C$15),Konst!$D$15))*Konst!$B$15,0))</f>
        <v>509</v>
      </c>
      <c r="X8" s="143" t="s">
        <v>102</v>
      </c>
      <c r="Y8" s="22">
        <f>IF(X8="",0,ROUNDDOWN((POWER(($X8-Konst!$C$19),Konst!$D$19))*Konst!$B$19,0))</f>
        <v>512</v>
      </c>
      <c r="Z8" s="143" t="s">
        <v>103</v>
      </c>
      <c r="AA8" s="4">
        <f t="shared" si="0"/>
        <v>307.39</v>
      </c>
      <c r="AB8" s="22">
        <f>IF(Z8="",0,ROUNDDOWN((POWER((Konst!$C$10-$AA8),Konst!$D$10))*Konst!$B$10,0))</f>
        <v>518</v>
      </c>
      <c r="AC8" s="145">
        <f t="shared" si="1"/>
        <v>6723</v>
      </c>
    </row>
    <row r="9" spans="1:29" ht="12.75">
      <c r="A9" s="41" t="s">
        <v>43</v>
      </c>
      <c r="B9" s="55"/>
      <c r="C9" s="3"/>
      <c r="D9" s="53"/>
      <c r="E9" s="149">
        <v>11.26</v>
      </c>
      <c r="F9" s="46"/>
      <c r="G9" s="22">
        <f>IF(E9="",0,ROUNDDOWN((POWER((Konst!$C$5-$E9),Konst!$D$5))*Konst!$B$5,0))</f>
        <v>804</v>
      </c>
      <c r="H9" s="143" t="s">
        <v>67</v>
      </c>
      <c r="I9" s="46"/>
      <c r="J9" s="22">
        <f>IF(H9="",0,ROUNDDOWN((POWER((($H9*100)-Konst!$C$16),Konst!$D$16))*Konst!$B$16,0))</f>
        <v>854</v>
      </c>
      <c r="K9" s="142" t="s">
        <v>72</v>
      </c>
      <c r="L9" s="22">
        <f>IF(K9="",0,ROUNDDOWN((POWER(($K9-Konst!$C$17),Konst!$D$17))*Konst!$B$17,0))</f>
        <v>582</v>
      </c>
      <c r="M9" s="142" t="s">
        <v>75</v>
      </c>
      <c r="N9" s="22">
        <f>IF(M9="",0,ROUNDDOWN((POWER((($M9*100)-Konst!$C$14),Konst!$D$14))*Konst!$B$14,0))</f>
        <v>850</v>
      </c>
      <c r="O9" s="142" t="s">
        <v>79</v>
      </c>
      <c r="P9" s="22">
        <f>IF(O9="",0,ROUNDDOWN((POWER((Konst!$C$8-$O9),Konst!$D$8))*Konst!$B$8,0))</f>
        <v>696</v>
      </c>
      <c r="Q9" s="142" t="s">
        <v>81</v>
      </c>
      <c r="R9" s="46"/>
      <c r="S9" s="22">
        <f>IF(Q9="",0,ROUNDDOWN((POWER((Konst!$C$13-$Q9),Konst!$D$13))*Konst!$B$13,0))</f>
        <v>915</v>
      </c>
      <c r="T9" s="150">
        <v>30.92</v>
      </c>
      <c r="U9" s="22">
        <f>IF(T9="",0,ROUNDDOWN((POWER(($T9-Konst!$C$18),Konst!$D$18))*Konst!$B$18,0))</f>
        <v>483</v>
      </c>
      <c r="V9" s="143" t="s">
        <v>96</v>
      </c>
      <c r="W9" s="22">
        <f>IF(V9="",0,ROUNDDOWN((POWER((($V9*100)-Konst!$C$15),Konst!$D$15))*Konst!$B$15,0))</f>
        <v>509</v>
      </c>
      <c r="X9" s="143" t="s">
        <v>102</v>
      </c>
      <c r="Y9" s="22">
        <f>IF(X9="",0,ROUNDDOWN((POWER(($X9-Konst!$C$19),Konst!$D$19))*Konst!$B$19,0))</f>
        <v>512</v>
      </c>
      <c r="Z9" s="143" t="s">
        <v>103</v>
      </c>
      <c r="AA9" s="4">
        <f t="shared" si="0"/>
        <v>307.39</v>
      </c>
      <c r="AB9" s="22">
        <f>IF(Z9="",0,ROUNDDOWN((POWER((Konst!$C$10-$AA9),Konst!$D$10))*Konst!$B$10,0))</f>
        <v>518</v>
      </c>
      <c r="AC9" s="145">
        <f t="shared" si="1"/>
        <v>6723</v>
      </c>
    </row>
    <row r="10" spans="1:29" ht="12.75">
      <c r="A10" s="41" t="s">
        <v>44</v>
      </c>
      <c r="B10" s="55"/>
      <c r="C10" s="3"/>
      <c r="D10" s="53"/>
      <c r="E10" s="149">
        <v>11.26</v>
      </c>
      <c r="F10" s="46"/>
      <c r="G10" s="22">
        <f>IF(E10="",0,ROUNDDOWN((POWER((Konst!$C$5-$E10),Konst!$D$5))*Konst!$B$5,0))</f>
        <v>804</v>
      </c>
      <c r="H10" s="143" t="s">
        <v>67</v>
      </c>
      <c r="I10" s="46"/>
      <c r="J10" s="22">
        <f>IF(H10="",0,ROUNDDOWN((POWER((($H10*100)-Konst!$C$16),Konst!$D$16))*Konst!$B$16,0))</f>
        <v>854</v>
      </c>
      <c r="K10" s="142" t="s">
        <v>72</v>
      </c>
      <c r="L10" s="22">
        <f>IF(K10="",0,ROUNDDOWN((POWER(($K10-Konst!$C$17),Konst!$D$17))*Konst!$B$17,0))</f>
        <v>582</v>
      </c>
      <c r="M10" s="142" t="s">
        <v>75</v>
      </c>
      <c r="N10" s="22">
        <f>IF(M10="",0,ROUNDDOWN((POWER((($M10*100)-Konst!$C$14),Konst!$D$14))*Konst!$B$14,0))</f>
        <v>850</v>
      </c>
      <c r="O10" s="142" t="s">
        <v>79</v>
      </c>
      <c r="P10" s="22">
        <f>IF(O10="",0,ROUNDDOWN((POWER((Konst!$C$8-$O10),Konst!$D$8))*Konst!$B$8,0))</f>
        <v>696</v>
      </c>
      <c r="Q10" s="142" t="s">
        <v>81</v>
      </c>
      <c r="R10" s="46"/>
      <c r="S10" s="22">
        <f>IF(Q10="",0,ROUNDDOWN((POWER((Konst!$C$13-$Q10),Konst!$D$13))*Konst!$B$13,0))</f>
        <v>915</v>
      </c>
      <c r="T10" s="150">
        <v>30.92</v>
      </c>
      <c r="U10" s="22">
        <f>IF(T10="",0,ROUNDDOWN((POWER(($T10-Konst!$C$18),Konst!$D$18))*Konst!$B$18,0))</f>
        <v>483</v>
      </c>
      <c r="V10" s="143" t="s">
        <v>96</v>
      </c>
      <c r="W10" s="22">
        <f>IF(V10="",0,ROUNDDOWN((POWER((($V10*100)-Konst!$C$15),Konst!$D$15))*Konst!$B$15,0))</f>
        <v>509</v>
      </c>
      <c r="X10" s="143" t="s">
        <v>102</v>
      </c>
      <c r="Y10" s="22">
        <f>IF(X10="",0,ROUNDDOWN((POWER(($X10-Konst!$C$19),Konst!$D$19))*Konst!$B$19,0))</f>
        <v>512</v>
      </c>
      <c r="Z10" s="143" t="s">
        <v>103</v>
      </c>
      <c r="AA10" s="4">
        <f t="shared" si="0"/>
        <v>307.39</v>
      </c>
      <c r="AB10" s="22">
        <f>IF(Z10="",0,ROUNDDOWN((POWER((Konst!$C$10-$AA10),Konst!$D$10))*Konst!$B$10,0))</f>
        <v>518</v>
      </c>
      <c r="AC10" s="145">
        <f t="shared" si="1"/>
        <v>6723</v>
      </c>
    </row>
    <row r="11" spans="1:29" ht="12.75">
      <c r="A11" s="41" t="s">
        <v>45</v>
      </c>
      <c r="B11" s="55"/>
      <c r="C11" s="3"/>
      <c r="D11" s="53"/>
      <c r="E11" s="149">
        <v>11.26</v>
      </c>
      <c r="F11" s="46"/>
      <c r="G11" s="22">
        <f>IF(E11="",0,ROUNDDOWN((POWER((Konst!$C$5-$E11),Konst!$D$5))*Konst!$B$5,0))</f>
        <v>804</v>
      </c>
      <c r="H11" s="143" t="s">
        <v>67</v>
      </c>
      <c r="I11" s="46"/>
      <c r="J11" s="22">
        <f>IF(H11="",0,ROUNDDOWN((POWER((($H11*100)-Konst!$C$16),Konst!$D$16))*Konst!$B$16,0))</f>
        <v>854</v>
      </c>
      <c r="K11" s="142" t="s">
        <v>72</v>
      </c>
      <c r="L11" s="22">
        <f>IF(K11="",0,ROUNDDOWN((POWER(($K11-Konst!$C$17),Konst!$D$17))*Konst!$B$17,0))</f>
        <v>582</v>
      </c>
      <c r="M11" s="142" t="s">
        <v>75</v>
      </c>
      <c r="N11" s="22">
        <f>IF(M11="",0,ROUNDDOWN((POWER((($M11*100)-Konst!$C$14),Konst!$D$14))*Konst!$B$14,0))</f>
        <v>850</v>
      </c>
      <c r="O11" s="142" t="s">
        <v>79</v>
      </c>
      <c r="P11" s="22">
        <f>IF(O11="",0,ROUNDDOWN((POWER((Konst!$C$8-$O11),Konst!$D$8))*Konst!$B$8,0))</f>
        <v>696</v>
      </c>
      <c r="Q11" s="142" t="s">
        <v>81</v>
      </c>
      <c r="R11" s="46"/>
      <c r="S11" s="22">
        <f>IF(Q11="",0,ROUNDDOWN((POWER((Konst!$C$13-$Q11),Konst!$D$13))*Konst!$B$13,0))</f>
        <v>915</v>
      </c>
      <c r="T11" s="150">
        <v>30.92</v>
      </c>
      <c r="U11" s="22">
        <f>IF(T11="",0,ROUNDDOWN((POWER(($T11-Konst!$C$18),Konst!$D$18))*Konst!$B$18,0))</f>
        <v>483</v>
      </c>
      <c r="V11" s="143" t="s">
        <v>96</v>
      </c>
      <c r="W11" s="22">
        <f>IF(V11="",0,ROUNDDOWN((POWER((($V11*100)-Konst!$C$15),Konst!$D$15))*Konst!$B$15,0))</f>
        <v>509</v>
      </c>
      <c r="X11" s="143" t="s">
        <v>102</v>
      </c>
      <c r="Y11" s="22">
        <f>IF(X11="",0,ROUNDDOWN((POWER(($X11-Konst!$C$19),Konst!$D$19))*Konst!$B$19,0))</f>
        <v>512</v>
      </c>
      <c r="Z11" s="143" t="s">
        <v>103</v>
      </c>
      <c r="AA11" s="4">
        <f t="shared" si="0"/>
        <v>307.39</v>
      </c>
      <c r="AB11" s="22">
        <f>IF(Z11="",0,ROUNDDOWN((POWER((Konst!$C$10-$AA11),Konst!$D$10))*Konst!$B$10,0))</f>
        <v>518</v>
      </c>
      <c r="AC11" s="145">
        <f t="shared" si="1"/>
        <v>6723</v>
      </c>
    </row>
    <row r="12" spans="1:29" ht="12.75">
      <c r="A12" s="41" t="s">
        <v>46</v>
      </c>
      <c r="B12" s="55"/>
      <c r="C12" s="3"/>
      <c r="D12" s="53"/>
      <c r="E12" s="149">
        <v>11.26</v>
      </c>
      <c r="F12" s="46"/>
      <c r="G12" s="22">
        <f>IF(E12="",0,ROUNDDOWN((POWER((Konst!$C$5-$E12),Konst!$D$5))*Konst!$B$5,0))</f>
        <v>804</v>
      </c>
      <c r="H12" s="143" t="s">
        <v>67</v>
      </c>
      <c r="I12" s="46"/>
      <c r="J12" s="22">
        <f>IF(H12="",0,ROUNDDOWN((POWER((($H12*100)-Konst!$C$16),Konst!$D$16))*Konst!$B$16,0))</f>
        <v>854</v>
      </c>
      <c r="K12" s="142" t="s">
        <v>72</v>
      </c>
      <c r="L12" s="22">
        <f>IF(K12="",0,ROUNDDOWN((POWER(($K12-Konst!$C$17),Konst!$D$17))*Konst!$B$17,0))</f>
        <v>582</v>
      </c>
      <c r="M12" s="142" t="s">
        <v>75</v>
      </c>
      <c r="N12" s="22">
        <f>IF(M12="",0,ROUNDDOWN((POWER((($M12*100)-Konst!$C$14),Konst!$D$14))*Konst!$B$14,0))</f>
        <v>850</v>
      </c>
      <c r="O12" s="142" t="s">
        <v>79</v>
      </c>
      <c r="P12" s="22">
        <f>IF(O12="",0,ROUNDDOWN((POWER((Konst!$C$8-$O12),Konst!$D$8))*Konst!$B$8,0))</f>
        <v>696</v>
      </c>
      <c r="Q12" s="142" t="s">
        <v>81</v>
      </c>
      <c r="R12" s="46"/>
      <c r="S12" s="22">
        <f>IF(Q12="",0,ROUNDDOWN((POWER((Konst!$C$13-$Q12),Konst!$D$13))*Konst!$B$13,0))</f>
        <v>915</v>
      </c>
      <c r="T12" s="150">
        <v>30.92</v>
      </c>
      <c r="U12" s="22">
        <f>IF(T12="",0,ROUNDDOWN((POWER(($T12-Konst!$C$18),Konst!$D$18))*Konst!$B$18,0))</f>
        <v>483</v>
      </c>
      <c r="V12" s="143" t="s">
        <v>96</v>
      </c>
      <c r="W12" s="22">
        <f>IF(V12="",0,ROUNDDOWN((POWER((($V12*100)-Konst!$C$15),Konst!$D$15))*Konst!$B$15,0))</f>
        <v>509</v>
      </c>
      <c r="X12" s="143" t="s">
        <v>102</v>
      </c>
      <c r="Y12" s="22">
        <f>IF(X12="",0,ROUNDDOWN((POWER(($X12-Konst!$C$19),Konst!$D$19))*Konst!$B$19,0))</f>
        <v>512</v>
      </c>
      <c r="Z12" s="143" t="s">
        <v>103</v>
      </c>
      <c r="AA12" s="4">
        <f t="shared" si="0"/>
        <v>307.39</v>
      </c>
      <c r="AB12" s="22">
        <f>IF(Z12="",0,ROUNDDOWN((POWER((Konst!$C$10-$AA12),Konst!$D$10))*Konst!$B$10,0))</f>
        <v>518</v>
      </c>
      <c r="AC12" s="145">
        <f t="shared" si="1"/>
        <v>6723</v>
      </c>
    </row>
    <row r="13" spans="1:29" ht="12.75">
      <c r="A13" s="41" t="s">
        <v>47</v>
      </c>
      <c r="B13" s="55"/>
      <c r="C13" s="3"/>
      <c r="D13" s="53"/>
      <c r="E13" s="149">
        <v>11.26</v>
      </c>
      <c r="F13" s="46"/>
      <c r="G13" s="22">
        <f>IF(E13="",0,ROUNDDOWN((POWER((Konst!$C$5-$E13),Konst!$D$5))*Konst!$B$5,0))</f>
        <v>804</v>
      </c>
      <c r="H13" s="143" t="s">
        <v>67</v>
      </c>
      <c r="I13" s="46"/>
      <c r="J13" s="22">
        <f>IF(H13="",0,ROUNDDOWN((POWER((($H13*100)-Konst!$C$16),Konst!$D$16))*Konst!$B$16,0))</f>
        <v>854</v>
      </c>
      <c r="K13" s="142" t="s">
        <v>72</v>
      </c>
      <c r="L13" s="22">
        <f>IF(K13="",0,ROUNDDOWN((POWER(($K13-Konst!$C$17),Konst!$D$17))*Konst!$B$17,0))</f>
        <v>582</v>
      </c>
      <c r="M13" s="142" t="s">
        <v>75</v>
      </c>
      <c r="N13" s="22">
        <f>IF(M13="",0,ROUNDDOWN((POWER((($M13*100)-Konst!$C$14),Konst!$D$14))*Konst!$B$14,0))</f>
        <v>850</v>
      </c>
      <c r="O13" s="142" t="s">
        <v>79</v>
      </c>
      <c r="P13" s="22">
        <f>IF(O13="",0,ROUNDDOWN((POWER((Konst!$C$8-$O13),Konst!$D$8))*Konst!$B$8,0))</f>
        <v>696</v>
      </c>
      <c r="Q13" s="142" t="s">
        <v>81</v>
      </c>
      <c r="R13" s="46"/>
      <c r="S13" s="22">
        <f>IF(Q13="",0,ROUNDDOWN((POWER((Konst!$C$13-$Q13),Konst!$D$13))*Konst!$B$13,0))</f>
        <v>915</v>
      </c>
      <c r="T13" s="150">
        <v>30.92</v>
      </c>
      <c r="U13" s="22">
        <f>IF(T13="",0,ROUNDDOWN((POWER(($T13-Konst!$C$18),Konst!$D$18))*Konst!$B$18,0))</f>
        <v>483</v>
      </c>
      <c r="V13" s="143" t="s">
        <v>96</v>
      </c>
      <c r="W13" s="22">
        <f>IF(V13="",0,ROUNDDOWN((POWER((($V13*100)-Konst!$C$15),Konst!$D$15))*Konst!$B$15,0))</f>
        <v>509</v>
      </c>
      <c r="X13" s="143" t="s">
        <v>102</v>
      </c>
      <c r="Y13" s="22">
        <f>IF(X13="",0,ROUNDDOWN((POWER(($X13-Konst!$C$19),Konst!$D$19))*Konst!$B$19,0))</f>
        <v>512</v>
      </c>
      <c r="Z13" s="143" t="s">
        <v>103</v>
      </c>
      <c r="AA13" s="4">
        <f t="shared" si="0"/>
        <v>307.39</v>
      </c>
      <c r="AB13" s="22">
        <f>IF(Z13="",0,ROUNDDOWN((POWER((Konst!$C$10-$AA13),Konst!$D$10))*Konst!$B$10,0))</f>
        <v>518</v>
      </c>
      <c r="AC13" s="147">
        <f t="shared" si="1"/>
        <v>6723</v>
      </c>
    </row>
    <row r="14" spans="2:28" ht="12.75">
      <c r="B14" s="54"/>
      <c r="AB14" s="36"/>
    </row>
    <row r="16" spans="5:19" ht="12.75">
      <c r="E16" s="70"/>
      <c r="G16" s="2"/>
      <c r="H16" s="23"/>
      <c r="J16" s="2"/>
      <c r="K16" s="23"/>
      <c r="L16" s="2"/>
      <c r="M16" s="23"/>
      <c r="N16" s="2"/>
      <c r="O16" s="23"/>
      <c r="P16" s="2"/>
      <c r="Q16" s="23"/>
      <c r="S16" s="2"/>
    </row>
    <row r="17" spans="5:19" ht="12.75">
      <c r="E17" s="70"/>
      <c r="G17" s="2"/>
      <c r="H17" s="23"/>
      <c r="J17" s="2"/>
      <c r="K17" s="23"/>
      <c r="L17" s="2"/>
      <c r="M17" s="23"/>
      <c r="N17" s="2"/>
      <c r="O17" s="23"/>
      <c r="P17" s="2"/>
      <c r="S17" s="27"/>
    </row>
    <row r="19" spans="21:34" ht="12.75">
      <c r="U19" s="32"/>
      <c r="V19" s="23"/>
      <c r="W19" s="2"/>
      <c r="X19" s="23"/>
      <c r="Y19" s="2"/>
      <c r="Z19" s="23"/>
      <c r="AD19" s="23"/>
      <c r="AF19" s="23"/>
      <c r="AH19" s="23"/>
    </row>
    <row r="20" spans="19:34" ht="12.75">
      <c r="S20" s="2"/>
      <c r="T20" s="27"/>
      <c r="U20" s="32"/>
      <c r="V20" s="23"/>
      <c r="W20" s="2"/>
      <c r="X20" s="23"/>
      <c r="Y20" s="2"/>
      <c r="AB20" s="27"/>
      <c r="AC20" s="32"/>
      <c r="AD20" s="23"/>
      <c r="AF20" s="23"/>
      <c r="AH20" s="23"/>
    </row>
    <row r="21" spans="19:34" ht="12.75">
      <c r="S21" s="2"/>
      <c r="T21" s="27"/>
      <c r="U21" s="32"/>
      <c r="V21" s="23"/>
      <c r="W21" s="2"/>
      <c r="X21" s="23"/>
      <c r="Y21" s="2"/>
      <c r="AB21" s="27"/>
      <c r="AC21" s="32"/>
      <c r="AD21" s="23"/>
      <c r="AF21" s="23"/>
      <c r="AH21" s="23"/>
    </row>
    <row r="22" spans="19:34" ht="12.75">
      <c r="S22" s="2"/>
      <c r="T22" s="27"/>
      <c r="U22" s="32"/>
      <c r="V22" s="23"/>
      <c r="W22" s="2"/>
      <c r="X22" s="23"/>
      <c r="Y22" s="2"/>
      <c r="AB22" s="27"/>
      <c r="AC22" s="32"/>
      <c r="AD22" s="23"/>
      <c r="AF22" s="23"/>
      <c r="AH22" s="23"/>
    </row>
    <row r="23" spans="19:34" ht="12.75">
      <c r="S23" s="2"/>
      <c r="T23" s="27"/>
      <c r="U23" s="32"/>
      <c r="V23" s="23"/>
      <c r="W23" s="2"/>
      <c r="X23" s="23"/>
      <c r="Y23" s="2"/>
      <c r="AB23" s="27"/>
      <c r="AC23" s="32"/>
      <c r="AD23" s="23"/>
      <c r="AF23" s="23"/>
      <c r="AH23" s="23"/>
    </row>
    <row r="24" spans="19:34" ht="12.75">
      <c r="S24" s="2"/>
      <c r="T24" s="27"/>
      <c r="U24" s="32"/>
      <c r="V24" s="23"/>
      <c r="W24" s="2"/>
      <c r="X24" s="23"/>
      <c r="Y24" s="2"/>
      <c r="AB24" s="27"/>
      <c r="AC24" s="32"/>
      <c r="AD24" s="23"/>
      <c r="AF24" s="23"/>
      <c r="AH24" s="23"/>
    </row>
    <row r="25" spans="2:34" ht="12.75">
      <c r="B25" s="56"/>
      <c r="S25" s="2"/>
      <c r="T25" s="27"/>
      <c r="U25" s="32"/>
      <c r="V25" s="23"/>
      <c r="W25" s="2"/>
      <c r="X25" s="23"/>
      <c r="Y25" s="2"/>
      <c r="AB25" s="27"/>
      <c r="AC25" s="32"/>
      <c r="AD25" s="23"/>
      <c r="AF25" s="23"/>
      <c r="AH25" s="23"/>
    </row>
    <row r="26" spans="19:34" ht="12.75">
      <c r="S26" s="2"/>
      <c r="T26" s="27"/>
      <c r="U26" s="32"/>
      <c r="V26" s="23"/>
      <c r="W26" s="2"/>
      <c r="X26" s="23"/>
      <c r="Y26" s="2"/>
      <c r="AB26" s="27"/>
      <c r="AC26" s="32"/>
      <c r="AD26" s="23"/>
      <c r="AF26" s="23"/>
      <c r="AH26" s="23"/>
    </row>
    <row r="27" spans="19:34" ht="12.75">
      <c r="S27" s="2"/>
      <c r="T27" s="27"/>
      <c r="U27" s="32"/>
      <c r="V27" s="23"/>
      <c r="W27" s="2"/>
      <c r="X27" s="23"/>
      <c r="Y27" s="2"/>
      <c r="AB27" s="27"/>
      <c r="AC27" s="32"/>
      <c r="AD27" s="23"/>
      <c r="AF27" s="23"/>
      <c r="AH27" s="23"/>
    </row>
    <row r="28" spans="19:34" ht="12.75">
      <c r="S28" s="2"/>
      <c r="T28" s="27"/>
      <c r="U28" s="32"/>
      <c r="V28" s="23"/>
      <c r="W28" s="2"/>
      <c r="X28" s="23"/>
      <c r="Y28" s="2"/>
      <c r="Z28" s="23"/>
      <c r="AD28" s="23"/>
      <c r="AF28" s="23"/>
      <c r="AH28" s="23"/>
    </row>
    <row r="29" spans="19:34" ht="12.75">
      <c r="S29" s="2"/>
      <c r="T29" s="27"/>
      <c r="U29" s="32"/>
      <c r="V29" s="23"/>
      <c r="W29" s="2"/>
      <c r="X29" s="23"/>
      <c r="Y29" s="2"/>
      <c r="Z29" s="23"/>
      <c r="AD29" s="23"/>
      <c r="AF29" s="23"/>
      <c r="AH29" s="23"/>
    </row>
    <row r="35" ht="12.75">
      <c r="B35" s="56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B28"/>
  <sheetViews>
    <sheetView tabSelected="1" view="pageBreakPreview" zoomScaleNormal="85" zoomScaleSheetLayoutView="100" workbookViewId="0" topLeftCell="A1">
      <selection activeCell="J38" sqref="J38"/>
    </sheetView>
  </sheetViews>
  <sheetFormatPr defaultColWidth="9.00390625" defaultRowHeight="12.75"/>
  <cols>
    <col min="1" max="1" width="3.875" style="28" customWidth="1"/>
    <col min="2" max="2" width="19.00390625" style="2" customWidth="1"/>
    <col min="3" max="3" width="3.00390625" style="2" bestFit="1" customWidth="1"/>
    <col min="4" max="4" width="20.25390625" style="27" customWidth="1"/>
    <col min="5" max="5" width="6.25390625" style="32" customWidth="1"/>
    <col min="6" max="6" width="4.625" style="47" bestFit="1" customWidth="1"/>
    <col min="7" max="7" width="4.125" style="23" customWidth="1"/>
    <col min="8" max="8" width="4.75390625" style="30" customWidth="1"/>
    <col min="9" max="9" width="4.25390625" style="51" bestFit="1" customWidth="1"/>
    <col min="10" max="10" width="4.125" style="23" bestFit="1" customWidth="1"/>
    <col min="11" max="11" width="5.125" style="2" customWidth="1"/>
    <col min="12" max="12" width="4.25390625" style="23" customWidth="1"/>
    <col min="13" max="13" width="5.625" style="2" customWidth="1"/>
    <col min="14" max="14" width="4.125" style="23" customWidth="1"/>
    <col min="15" max="15" width="5.875" style="2" customWidth="1"/>
    <col min="16" max="16" width="4.25390625" style="49" bestFit="1" customWidth="1"/>
    <col min="17" max="17" width="4.00390625" style="23" customWidth="1"/>
    <col min="18" max="18" width="5.25390625" style="2" customWidth="1"/>
    <col min="19" max="19" width="4.75390625" style="23" customWidth="1"/>
    <col min="20" max="20" width="5.125" style="2" customWidth="1"/>
    <col min="21" max="21" width="4.375" style="23" customWidth="1"/>
    <col min="22" max="22" width="7.75390625" style="2" customWidth="1"/>
    <col min="23" max="23" width="7.25390625" style="2" hidden="1" customWidth="1"/>
    <col min="24" max="24" width="5.00390625" style="23" bestFit="1" customWidth="1"/>
    <col min="25" max="25" width="7.00390625" style="2" customWidth="1"/>
    <col min="26" max="28" width="9.125" style="2" customWidth="1"/>
    <col min="29" max="29" width="7.25390625" style="2" customWidth="1"/>
    <col min="30" max="16384" width="9.125" style="2" customWidth="1"/>
  </cols>
  <sheetData>
    <row r="1" spans="1:25" ht="12.75">
      <c r="A1" s="8"/>
      <c r="B1" s="9" t="s">
        <v>36</v>
      </c>
      <c r="C1" s="10"/>
      <c r="D1" s="24"/>
      <c r="E1" s="31"/>
      <c r="G1" s="12"/>
      <c r="H1" s="29"/>
      <c r="I1" s="52"/>
      <c r="J1" s="12"/>
      <c r="K1" s="11"/>
      <c r="L1" s="12"/>
      <c r="M1" s="11"/>
      <c r="N1" s="12"/>
      <c r="O1" s="11"/>
      <c r="P1" s="47"/>
      <c r="Q1" s="12"/>
      <c r="R1" s="11"/>
      <c r="S1" s="12"/>
      <c r="T1" s="11"/>
      <c r="U1" s="12"/>
      <c r="V1" s="11"/>
      <c r="W1" s="11"/>
      <c r="X1" s="12"/>
      <c r="Y1" s="13"/>
    </row>
    <row r="2" spans="1:25" ht="12.75">
      <c r="A2" s="14"/>
      <c r="B2" s="3"/>
      <c r="C2" s="3"/>
      <c r="D2" s="132"/>
      <c r="E2" s="14" t="s">
        <v>0</v>
      </c>
      <c r="F2" s="48"/>
      <c r="G2" s="17"/>
      <c r="H2" s="14" t="s">
        <v>20</v>
      </c>
      <c r="I2" s="50"/>
      <c r="J2" s="17"/>
      <c r="K2" s="15" t="s">
        <v>33</v>
      </c>
      <c r="L2" s="17"/>
      <c r="M2" s="15" t="s">
        <v>6</v>
      </c>
      <c r="N2" s="17"/>
      <c r="O2" s="15" t="s">
        <v>31</v>
      </c>
      <c r="P2" s="48"/>
      <c r="Q2" s="17"/>
      <c r="R2" s="15" t="s">
        <v>21</v>
      </c>
      <c r="S2" s="17"/>
      <c r="T2" s="15" t="s">
        <v>34</v>
      </c>
      <c r="U2" s="17"/>
      <c r="V2" s="15" t="s">
        <v>27</v>
      </c>
      <c r="W2" s="19"/>
      <c r="X2" s="136"/>
      <c r="Y2" s="18" t="s">
        <v>26</v>
      </c>
    </row>
    <row r="3" spans="1:25" ht="12.75">
      <c r="A3" s="41" t="s">
        <v>37</v>
      </c>
      <c r="B3" s="62"/>
      <c r="C3" s="21"/>
      <c r="D3" s="62"/>
      <c r="E3" s="144" t="s">
        <v>69</v>
      </c>
      <c r="F3" s="46"/>
      <c r="G3" s="22">
        <f>IF(E3="",0,ROUNDDOWN((POWER((Konst!$C$5-$E3),Konst!$D$5))*Konst!$B$5,0))</f>
        <v>806</v>
      </c>
      <c r="H3" s="142" t="s">
        <v>71</v>
      </c>
      <c r="I3" s="45"/>
      <c r="J3" s="22">
        <f>IF(H3="",0,ROUNDDOWN((POWER((($H3*100)-Konst!$C$16),Konst!$D$16))*Konst!$B$16,0))</f>
        <v>741</v>
      </c>
      <c r="K3" s="142" t="s">
        <v>73</v>
      </c>
      <c r="L3" s="22">
        <f>IF(K3="",0,ROUNDDOWN((POWER(($K3-Konst!$C$17),Konst!$D$17))*Konst!$B$17,0))</f>
        <v>736</v>
      </c>
      <c r="M3" s="142" t="s">
        <v>78</v>
      </c>
      <c r="N3" s="22">
        <f>IF(M3="",0,ROUNDDOWN((POWER((Konst!$C$8-$M3),Konst!$D$8))*Konst!$B$8,0))</f>
        <v>773</v>
      </c>
      <c r="O3" s="142" t="s">
        <v>84</v>
      </c>
      <c r="P3" s="46"/>
      <c r="Q3" s="22">
        <f>IF(O3="",0,ROUNDDOWN((POWER((Konst!$C$13-$O3),Konst!$D$13))*Konst!$B$13,0))</f>
        <v>738</v>
      </c>
      <c r="R3" s="142" t="s">
        <v>91</v>
      </c>
      <c r="S3" s="22">
        <f>IF(R3="",0,ROUNDDOWN((POWER((($R3*100)-Konst!$C$14),Konst!$D$14))*Konst!$B$14,0))</f>
        <v>749</v>
      </c>
      <c r="T3" s="143" t="s">
        <v>95</v>
      </c>
      <c r="U3" s="22">
        <f>IF(T3="",0,ROUNDDOWN((POWER(($T3-Konst!$C$19),Konst!$D$19))*Konst!$B$19,0))</f>
        <v>518</v>
      </c>
      <c r="V3" s="142" t="s">
        <v>97</v>
      </c>
      <c r="W3" s="4"/>
      <c r="X3" s="137">
        <v>723</v>
      </c>
      <c r="Y3" s="145">
        <f aca="true" t="shared" si="0" ref="Y3:Y22">SUM(G3,J3,L3,N3,S3,Q3,U3,X3)</f>
        <v>5784</v>
      </c>
    </row>
    <row r="4" spans="1:25" ht="12.75">
      <c r="A4" s="41" t="s">
        <v>38</v>
      </c>
      <c r="B4" s="53"/>
      <c r="C4" s="3"/>
      <c r="D4" s="53"/>
      <c r="E4" s="144" t="s">
        <v>69</v>
      </c>
      <c r="F4" s="46"/>
      <c r="G4" s="22">
        <f>IF(E4="",0,ROUNDDOWN((POWER((Konst!$C$5-$E4),Konst!$D$5))*Konst!$B$5,0))</f>
        <v>806</v>
      </c>
      <c r="H4" s="142" t="s">
        <v>71</v>
      </c>
      <c r="I4" s="45"/>
      <c r="J4" s="22">
        <f>IF(H4="",0,ROUNDDOWN((POWER((($H4*100)-Konst!$C$16),Konst!$D$16))*Konst!$B$16,0))</f>
        <v>741</v>
      </c>
      <c r="K4" s="142" t="s">
        <v>73</v>
      </c>
      <c r="L4" s="22">
        <f>IF(K4="",0,ROUNDDOWN((POWER(($K4-Konst!$C$17),Konst!$D$17))*Konst!$B$17,0))</f>
        <v>736</v>
      </c>
      <c r="M4" s="142" t="s">
        <v>78</v>
      </c>
      <c r="N4" s="22">
        <f>IF(M4="",0,ROUNDDOWN((POWER((Konst!$C$8-$M4),Konst!$D$8))*Konst!$B$8,0))</f>
        <v>773</v>
      </c>
      <c r="O4" s="142" t="s">
        <v>84</v>
      </c>
      <c r="P4" s="46"/>
      <c r="Q4" s="22">
        <f>IF(O4="",0,ROUNDDOWN((POWER((Konst!$C$13-$O4),Konst!$D$13))*Konst!$B$13,0))</f>
        <v>738</v>
      </c>
      <c r="R4" s="142" t="s">
        <v>91</v>
      </c>
      <c r="S4" s="22">
        <f>IF(R4="",0,ROUNDDOWN((POWER((($R4*100)-Konst!$C$14),Konst!$D$14))*Konst!$B$14,0))</f>
        <v>749</v>
      </c>
      <c r="T4" s="143" t="s">
        <v>95</v>
      </c>
      <c r="U4" s="22">
        <f>IF(T4="",0,ROUNDDOWN((POWER(($T4-Konst!$C$19),Konst!$D$19))*Konst!$B$19,0))</f>
        <v>518</v>
      </c>
      <c r="V4" s="142" t="s">
        <v>97</v>
      </c>
      <c r="W4" s="4"/>
      <c r="X4" s="137">
        <v>723</v>
      </c>
      <c r="Y4" s="145">
        <f t="shared" si="0"/>
        <v>5784</v>
      </c>
    </row>
    <row r="5" spans="1:25" ht="12.75">
      <c r="A5" s="41" t="s">
        <v>39</v>
      </c>
      <c r="B5" s="62"/>
      <c r="C5" s="21"/>
      <c r="D5" s="62"/>
      <c r="E5" s="144" t="s">
        <v>69</v>
      </c>
      <c r="F5" s="46"/>
      <c r="G5" s="22">
        <f>IF(E5="",0,ROUNDDOWN((POWER((Konst!$C$5-$E5),Konst!$D$5))*Konst!$B$5,0))</f>
        <v>806</v>
      </c>
      <c r="H5" s="142" t="s">
        <v>71</v>
      </c>
      <c r="I5" s="45"/>
      <c r="J5" s="22">
        <f>IF(H5="",0,ROUNDDOWN((POWER((($H5*100)-Konst!$C$16),Konst!$D$16))*Konst!$B$16,0))</f>
        <v>741</v>
      </c>
      <c r="K5" s="142" t="s">
        <v>73</v>
      </c>
      <c r="L5" s="22">
        <f>IF(K5="",0,ROUNDDOWN((POWER(($K5-Konst!$C$17),Konst!$D$17))*Konst!$B$17,0))</f>
        <v>736</v>
      </c>
      <c r="M5" s="142" t="s">
        <v>78</v>
      </c>
      <c r="N5" s="22">
        <f>IF(M5="",0,ROUNDDOWN((POWER((Konst!$C$8-$M5),Konst!$D$8))*Konst!$B$8,0))</f>
        <v>773</v>
      </c>
      <c r="O5" s="142" t="s">
        <v>84</v>
      </c>
      <c r="P5" s="46"/>
      <c r="Q5" s="22">
        <f>IF(O5="",0,ROUNDDOWN((POWER((Konst!$C$13-$O5),Konst!$D$13))*Konst!$B$13,0))</f>
        <v>738</v>
      </c>
      <c r="R5" s="142" t="s">
        <v>91</v>
      </c>
      <c r="S5" s="22">
        <f>IF(R5="",0,ROUNDDOWN((POWER((($R5*100)-Konst!$C$14),Konst!$D$14))*Konst!$B$14,0))</f>
        <v>749</v>
      </c>
      <c r="T5" s="143" t="s">
        <v>95</v>
      </c>
      <c r="U5" s="22">
        <f>IF(T5="",0,ROUNDDOWN((POWER(($T5-Konst!$C$19),Konst!$D$19))*Konst!$B$19,0))</f>
        <v>518</v>
      </c>
      <c r="V5" s="142" t="s">
        <v>97</v>
      </c>
      <c r="W5" s="4"/>
      <c r="X5" s="137">
        <v>723</v>
      </c>
      <c r="Y5" s="145">
        <f t="shared" si="0"/>
        <v>5784</v>
      </c>
    </row>
    <row r="6" spans="1:25" ht="12.75">
      <c r="A6" s="41" t="s">
        <v>40</v>
      </c>
      <c r="B6" s="53"/>
      <c r="C6" s="3"/>
      <c r="D6" s="53"/>
      <c r="E6" s="144" t="s">
        <v>69</v>
      </c>
      <c r="F6" s="46"/>
      <c r="G6" s="22">
        <f>IF(E6="",0,ROUNDDOWN((POWER((Konst!$C$5-$E6),Konst!$D$5))*Konst!$B$5,0))</f>
        <v>806</v>
      </c>
      <c r="H6" s="142" t="s">
        <v>71</v>
      </c>
      <c r="I6" s="45"/>
      <c r="J6" s="22">
        <f>IF(H6="",0,ROUNDDOWN((POWER((($H6*100)-Konst!$C$16),Konst!$D$16))*Konst!$B$16,0))</f>
        <v>741</v>
      </c>
      <c r="K6" s="142" t="s">
        <v>73</v>
      </c>
      <c r="L6" s="22">
        <f>IF(K6="",0,ROUNDDOWN((POWER(($K6-Konst!$C$17),Konst!$D$17))*Konst!$B$17,0))</f>
        <v>736</v>
      </c>
      <c r="M6" s="142" t="s">
        <v>78</v>
      </c>
      <c r="N6" s="22">
        <f>IF(M6="",0,ROUNDDOWN((POWER((Konst!$C$8-$M6),Konst!$D$8))*Konst!$B$8,0))</f>
        <v>773</v>
      </c>
      <c r="O6" s="142" t="s">
        <v>84</v>
      </c>
      <c r="P6" s="46"/>
      <c r="Q6" s="22">
        <f>IF(O6="",0,ROUNDDOWN((POWER((Konst!$C$13-$O6),Konst!$D$13))*Konst!$B$13,0))</f>
        <v>738</v>
      </c>
      <c r="R6" s="142" t="s">
        <v>91</v>
      </c>
      <c r="S6" s="22">
        <f>IF(R6="",0,ROUNDDOWN((POWER((($R6*100)-Konst!$C$14),Konst!$D$14))*Konst!$B$14,0))</f>
        <v>749</v>
      </c>
      <c r="T6" s="143" t="s">
        <v>95</v>
      </c>
      <c r="U6" s="22">
        <f>IF(T6="",0,ROUNDDOWN((POWER(($T6-Konst!$C$19),Konst!$D$19))*Konst!$B$19,0))</f>
        <v>518</v>
      </c>
      <c r="V6" s="142" t="s">
        <v>97</v>
      </c>
      <c r="W6" s="4"/>
      <c r="X6" s="137">
        <v>723</v>
      </c>
      <c r="Y6" s="145">
        <f t="shared" si="0"/>
        <v>5784</v>
      </c>
    </row>
    <row r="7" spans="1:25" ht="12.75">
      <c r="A7" s="41" t="s">
        <v>41</v>
      </c>
      <c r="B7" s="53"/>
      <c r="C7" s="3"/>
      <c r="D7" s="53"/>
      <c r="E7" s="144" t="s">
        <v>69</v>
      </c>
      <c r="F7" s="46"/>
      <c r="G7" s="22">
        <f>IF(E7="",0,ROUNDDOWN((POWER((Konst!$C$5-$E7),Konst!$D$5))*Konst!$B$5,0))</f>
        <v>806</v>
      </c>
      <c r="H7" s="142" t="s">
        <v>71</v>
      </c>
      <c r="I7" s="45"/>
      <c r="J7" s="22">
        <f>IF(H7="",0,ROUNDDOWN((POWER((($H7*100)-Konst!$C$16),Konst!$D$16))*Konst!$B$16,0))</f>
        <v>741</v>
      </c>
      <c r="K7" s="142" t="s">
        <v>73</v>
      </c>
      <c r="L7" s="22">
        <f>IF(K7="",0,ROUNDDOWN((POWER(($K7-Konst!$C$17),Konst!$D$17))*Konst!$B$17,0))</f>
        <v>736</v>
      </c>
      <c r="M7" s="142" t="s">
        <v>78</v>
      </c>
      <c r="N7" s="22">
        <f>IF(M7="",0,ROUNDDOWN((POWER((Konst!$C$8-$M7),Konst!$D$8))*Konst!$B$8,0))</f>
        <v>773</v>
      </c>
      <c r="O7" s="142" t="s">
        <v>84</v>
      </c>
      <c r="P7" s="46"/>
      <c r="Q7" s="22">
        <f>IF(O7="",0,ROUNDDOWN((POWER((Konst!$C$13-$O7),Konst!$D$13))*Konst!$B$13,0))</f>
        <v>738</v>
      </c>
      <c r="R7" s="142" t="s">
        <v>91</v>
      </c>
      <c r="S7" s="22">
        <f>IF(R7="",0,ROUNDDOWN((POWER((($R7*100)-Konst!$C$14),Konst!$D$14))*Konst!$B$14,0))</f>
        <v>749</v>
      </c>
      <c r="T7" s="143" t="s">
        <v>95</v>
      </c>
      <c r="U7" s="22">
        <f>IF(T7="",0,ROUNDDOWN((POWER(($T7-Konst!$C$19),Konst!$D$19))*Konst!$B$19,0))</f>
        <v>518</v>
      </c>
      <c r="V7" s="142" t="s">
        <v>97</v>
      </c>
      <c r="W7" s="4"/>
      <c r="X7" s="137">
        <v>723</v>
      </c>
      <c r="Y7" s="145">
        <f t="shared" si="0"/>
        <v>5784</v>
      </c>
    </row>
    <row r="8" spans="1:25" ht="12.75">
      <c r="A8" s="41" t="s">
        <v>42</v>
      </c>
      <c r="B8" s="53"/>
      <c r="C8" s="3"/>
      <c r="D8" s="53"/>
      <c r="E8" s="144" t="s">
        <v>69</v>
      </c>
      <c r="F8" s="46"/>
      <c r="G8" s="22">
        <f>IF(E8="",0,ROUNDDOWN((POWER((Konst!$C$5-$E8),Konst!$D$5))*Konst!$B$5,0))</f>
        <v>806</v>
      </c>
      <c r="H8" s="142" t="s">
        <v>71</v>
      </c>
      <c r="I8" s="45"/>
      <c r="J8" s="22">
        <f>IF(H8="",0,ROUNDDOWN((POWER((($H8*100)-Konst!$C$16),Konst!$D$16))*Konst!$B$16,0))</f>
        <v>741</v>
      </c>
      <c r="K8" s="142" t="s">
        <v>73</v>
      </c>
      <c r="L8" s="22">
        <f>IF(K8="",0,ROUNDDOWN((POWER(($K8-Konst!$C$17),Konst!$D$17))*Konst!$B$17,0))</f>
        <v>736</v>
      </c>
      <c r="M8" s="142" t="s">
        <v>78</v>
      </c>
      <c r="N8" s="22">
        <f>IF(M8="",0,ROUNDDOWN((POWER((Konst!$C$8-$M8),Konst!$D$8))*Konst!$B$8,0))</f>
        <v>773</v>
      </c>
      <c r="O8" s="142" t="s">
        <v>84</v>
      </c>
      <c r="P8" s="46"/>
      <c r="Q8" s="22">
        <f>IF(O8="",0,ROUNDDOWN((POWER((Konst!$C$13-$O8),Konst!$D$13))*Konst!$B$13,0))</f>
        <v>738</v>
      </c>
      <c r="R8" s="142" t="s">
        <v>91</v>
      </c>
      <c r="S8" s="22">
        <f>IF(R8="",0,ROUNDDOWN((POWER((($R8*100)-Konst!$C$14),Konst!$D$14))*Konst!$B$14,0))</f>
        <v>749</v>
      </c>
      <c r="T8" s="143" t="s">
        <v>95</v>
      </c>
      <c r="U8" s="22">
        <f>IF(T8="",0,ROUNDDOWN((POWER(($T8-Konst!$C$19),Konst!$D$19))*Konst!$B$19,0))</f>
        <v>518</v>
      </c>
      <c r="V8" s="142" t="s">
        <v>97</v>
      </c>
      <c r="W8" s="4"/>
      <c r="X8" s="137">
        <v>723</v>
      </c>
      <c r="Y8" s="145">
        <f t="shared" si="0"/>
        <v>5784</v>
      </c>
    </row>
    <row r="9" spans="1:25" ht="12.75">
      <c r="A9" s="41" t="s">
        <v>43</v>
      </c>
      <c r="B9" s="53"/>
      <c r="C9" s="3"/>
      <c r="D9" s="53"/>
      <c r="E9" s="144" t="s">
        <v>69</v>
      </c>
      <c r="F9" s="46"/>
      <c r="G9" s="22">
        <f>IF(E9="",0,ROUNDDOWN((POWER((Konst!$C$5-$E9),Konst!$D$5))*Konst!$B$5,0))</f>
        <v>806</v>
      </c>
      <c r="H9" s="142" t="s">
        <v>71</v>
      </c>
      <c r="I9" s="45"/>
      <c r="J9" s="22">
        <f>IF(H9="",0,ROUNDDOWN((POWER((($H9*100)-Konst!$C$16),Konst!$D$16))*Konst!$B$16,0))</f>
        <v>741</v>
      </c>
      <c r="K9" s="142" t="s">
        <v>73</v>
      </c>
      <c r="L9" s="22">
        <f>IF(K9="",0,ROUNDDOWN((POWER(($K9-Konst!$C$17),Konst!$D$17))*Konst!$B$17,0))</f>
        <v>736</v>
      </c>
      <c r="M9" s="142" t="s">
        <v>78</v>
      </c>
      <c r="N9" s="22">
        <f>IF(M9="",0,ROUNDDOWN((POWER((Konst!$C$8-$M9),Konst!$D$8))*Konst!$B$8,0))</f>
        <v>773</v>
      </c>
      <c r="O9" s="142" t="s">
        <v>84</v>
      </c>
      <c r="P9" s="46"/>
      <c r="Q9" s="22">
        <f>IF(O9="",0,ROUNDDOWN((POWER((Konst!$C$13-$O9),Konst!$D$13))*Konst!$B$13,0))</f>
        <v>738</v>
      </c>
      <c r="R9" s="142" t="s">
        <v>91</v>
      </c>
      <c r="S9" s="22">
        <f>IF(R9="",0,ROUNDDOWN((POWER((($R9*100)-Konst!$C$14),Konst!$D$14))*Konst!$B$14,0))</f>
        <v>749</v>
      </c>
      <c r="T9" s="143" t="s">
        <v>95</v>
      </c>
      <c r="U9" s="22">
        <f>IF(T9="",0,ROUNDDOWN((POWER(($T9-Konst!$C$19),Konst!$D$19))*Konst!$B$19,0))</f>
        <v>518</v>
      </c>
      <c r="V9" s="142" t="s">
        <v>97</v>
      </c>
      <c r="W9" s="4"/>
      <c r="X9" s="137">
        <v>723</v>
      </c>
      <c r="Y9" s="145">
        <f t="shared" si="0"/>
        <v>5784</v>
      </c>
    </row>
    <row r="10" spans="1:25" ht="12.75">
      <c r="A10" s="41" t="s">
        <v>44</v>
      </c>
      <c r="B10" s="53"/>
      <c r="C10" s="3"/>
      <c r="D10" s="53"/>
      <c r="E10" s="144" t="s">
        <v>69</v>
      </c>
      <c r="F10" s="46"/>
      <c r="G10" s="22">
        <f>IF(E10="",0,ROUNDDOWN((POWER((Konst!$C$5-$E10),Konst!$D$5))*Konst!$B$5,0))</f>
        <v>806</v>
      </c>
      <c r="H10" s="142" t="s">
        <v>71</v>
      </c>
      <c r="I10" s="45"/>
      <c r="J10" s="22">
        <f>IF(H10="",0,ROUNDDOWN((POWER((($H10*100)-Konst!$C$16),Konst!$D$16))*Konst!$B$16,0))</f>
        <v>741</v>
      </c>
      <c r="K10" s="142" t="s">
        <v>73</v>
      </c>
      <c r="L10" s="22">
        <f>IF(K10="",0,ROUNDDOWN((POWER(($K10-Konst!$C$17),Konst!$D$17))*Konst!$B$17,0))</f>
        <v>736</v>
      </c>
      <c r="M10" s="142" t="s">
        <v>78</v>
      </c>
      <c r="N10" s="22">
        <f>IF(M10="",0,ROUNDDOWN((POWER((Konst!$C$8-$M10),Konst!$D$8))*Konst!$B$8,0))</f>
        <v>773</v>
      </c>
      <c r="O10" s="142" t="s">
        <v>84</v>
      </c>
      <c r="P10" s="46"/>
      <c r="Q10" s="22">
        <f>IF(O10="",0,ROUNDDOWN((POWER((Konst!$C$13-$O10),Konst!$D$13))*Konst!$B$13,0))</f>
        <v>738</v>
      </c>
      <c r="R10" s="142" t="s">
        <v>91</v>
      </c>
      <c r="S10" s="22">
        <f>IF(R10="",0,ROUNDDOWN((POWER((($R10*100)-Konst!$C$14),Konst!$D$14))*Konst!$B$14,0))</f>
        <v>749</v>
      </c>
      <c r="T10" s="143" t="s">
        <v>95</v>
      </c>
      <c r="U10" s="22">
        <f>IF(T10="",0,ROUNDDOWN((POWER(($T10-Konst!$C$19),Konst!$D$19))*Konst!$B$19,0))</f>
        <v>518</v>
      </c>
      <c r="V10" s="142" t="s">
        <v>97</v>
      </c>
      <c r="W10" s="4"/>
      <c r="X10" s="137">
        <v>723</v>
      </c>
      <c r="Y10" s="145">
        <f t="shared" si="0"/>
        <v>5784</v>
      </c>
    </row>
    <row r="11" spans="1:25" ht="12.75">
      <c r="A11" s="41" t="s">
        <v>45</v>
      </c>
      <c r="B11" s="53"/>
      <c r="C11" s="3"/>
      <c r="D11" s="53"/>
      <c r="E11" s="144" t="s">
        <v>69</v>
      </c>
      <c r="F11" s="46"/>
      <c r="G11" s="22">
        <f>IF(E11="",0,ROUNDDOWN((POWER((Konst!$C$5-$E11),Konst!$D$5))*Konst!$B$5,0))</f>
        <v>806</v>
      </c>
      <c r="H11" s="142" t="s">
        <v>71</v>
      </c>
      <c r="I11" s="45"/>
      <c r="J11" s="22">
        <f>IF(H11="",0,ROUNDDOWN((POWER((($H11*100)-Konst!$C$16),Konst!$D$16))*Konst!$B$16,0))</f>
        <v>741</v>
      </c>
      <c r="K11" s="142" t="s">
        <v>73</v>
      </c>
      <c r="L11" s="22">
        <f>IF(K11="",0,ROUNDDOWN((POWER(($K11-Konst!$C$17),Konst!$D$17))*Konst!$B$17,0))</f>
        <v>736</v>
      </c>
      <c r="M11" s="142" t="s">
        <v>78</v>
      </c>
      <c r="N11" s="22">
        <f>IF(M11="",0,ROUNDDOWN((POWER((Konst!$C$8-$M11),Konst!$D$8))*Konst!$B$8,0))</f>
        <v>773</v>
      </c>
      <c r="O11" s="142" t="s">
        <v>84</v>
      </c>
      <c r="P11" s="46"/>
      <c r="Q11" s="22">
        <f>IF(O11="",0,ROUNDDOWN((POWER((Konst!$C$13-$O11),Konst!$D$13))*Konst!$B$13,0))</f>
        <v>738</v>
      </c>
      <c r="R11" s="142" t="s">
        <v>91</v>
      </c>
      <c r="S11" s="22">
        <f>IF(R11="",0,ROUNDDOWN((POWER((($R11*100)-Konst!$C$14),Konst!$D$14))*Konst!$B$14,0))</f>
        <v>749</v>
      </c>
      <c r="T11" s="143" t="s">
        <v>95</v>
      </c>
      <c r="U11" s="22">
        <f>IF(T11="",0,ROUNDDOWN((POWER(($T11-Konst!$C$19),Konst!$D$19))*Konst!$B$19,0))</f>
        <v>518</v>
      </c>
      <c r="V11" s="142" t="s">
        <v>97</v>
      </c>
      <c r="W11" s="4"/>
      <c r="X11" s="137">
        <v>723</v>
      </c>
      <c r="Y11" s="145">
        <f t="shared" si="0"/>
        <v>5784</v>
      </c>
    </row>
    <row r="12" spans="1:25" ht="12.75">
      <c r="A12" s="41" t="s">
        <v>46</v>
      </c>
      <c r="B12" s="131"/>
      <c r="C12" s="60"/>
      <c r="D12" s="26"/>
      <c r="E12" s="144" t="s">
        <v>69</v>
      </c>
      <c r="F12" s="46"/>
      <c r="G12" s="22">
        <f>IF(E12="",0,ROUNDDOWN((POWER((Konst!$C$5-$E12),Konst!$D$5))*Konst!$B$5,0))</f>
        <v>806</v>
      </c>
      <c r="H12" s="142" t="s">
        <v>71</v>
      </c>
      <c r="I12" s="45"/>
      <c r="J12" s="22">
        <f>IF(H12="",0,ROUNDDOWN((POWER((($H12*100)-Konst!$C$16),Konst!$D$16))*Konst!$B$16,0))</f>
        <v>741</v>
      </c>
      <c r="K12" s="142" t="s">
        <v>73</v>
      </c>
      <c r="L12" s="22">
        <f>IF(K12="",0,ROUNDDOWN((POWER(($K12-Konst!$C$17),Konst!$D$17))*Konst!$B$17,0))</f>
        <v>736</v>
      </c>
      <c r="M12" s="142" t="s">
        <v>78</v>
      </c>
      <c r="N12" s="22">
        <f>IF(M12="",0,ROUNDDOWN((POWER((Konst!$C$8-$M12),Konst!$D$8))*Konst!$B$8,0))</f>
        <v>773</v>
      </c>
      <c r="O12" s="142" t="s">
        <v>84</v>
      </c>
      <c r="P12" s="46"/>
      <c r="Q12" s="22">
        <f>IF(O12="",0,ROUNDDOWN((POWER((Konst!$C$13-$O12),Konst!$D$13))*Konst!$B$13,0))</f>
        <v>738</v>
      </c>
      <c r="R12" s="142" t="s">
        <v>91</v>
      </c>
      <c r="S12" s="22">
        <f>IF(R12="",0,ROUNDDOWN((POWER((($R12*100)-Konst!$C$14),Konst!$D$14))*Konst!$B$14,0))</f>
        <v>749</v>
      </c>
      <c r="T12" s="143" t="s">
        <v>95</v>
      </c>
      <c r="U12" s="22">
        <f>IF(T12="",0,ROUNDDOWN((POWER(($T12-Konst!$C$19),Konst!$D$19))*Konst!$B$19,0))</f>
        <v>518</v>
      </c>
      <c r="V12" s="142" t="s">
        <v>97</v>
      </c>
      <c r="W12" s="4"/>
      <c r="X12" s="137">
        <v>723</v>
      </c>
      <c r="Y12" s="145">
        <f t="shared" si="0"/>
        <v>5784</v>
      </c>
    </row>
    <row r="13" spans="1:28" ht="12.75">
      <c r="A13" s="41" t="s">
        <v>47</v>
      </c>
      <c r="B13" s="62"/>
      <c r="C13" s="21"/>
      <c r="D13" s="62"/>
      <c r="E13" s="144" t="s">
        <v>69</v>
      </c>
      <c r="F13" s="46"/>
      <c r="G13" s="22">
        <f>IF(E13="",0,ROUNDDOWN((POWER((Konst!$C$5-$E13),Konst!$D$5))*Konst!$B$5,0))</f>
        <v>806</v>
      </c>
      <c r="H13" s="142" t="s">
        <v>71</v>
      </c>
      <c r="I13" s="45"/>
      <c r="J13" s="22">
        <f>IF(H13="",0,ROUNDDOWN((POWER((($H13*100)-Konst!$C$16),Konst!$D$16))*Konst!$B$16,0))</f>
        <v>741</v>
      </c>
      <c r="K13" s="142" t="s">
        <v>73</v>
      </c>
      <c r="L13" s="22">
        <f>IF(K13="",0,ROUNDDOWN((POWER(($K13-Konst!$C$17),Konst!$D$17))*Konst!$B$17,0))</f>
        <v>736</v>
      </c>
      <c r="M13" s="142" t="s">
        <v>78</v>
      </c>
      <c r="N13" s="22">
        <f>IF(M13="",0,ROUNDDOWN((POWER((Konst!$C$8-$M13),Konst!$D$8))*Konst!$B$8,0))</f>
        <v>773</v>
      </c>
      <c r="O13" s="142" t="s">
        <v>84</v>
      </c>
      <c r="P13" s="46"/>
      <c r="Q13" s="22">
        <f>IF(O13="",0,ROUNDDOWN((POWER((Konst!$C$13-$O13),Konst!$D$13))*Konst!$B$13,0))</f>
        <v>738</v>
      </c>
      <c r="R13" s="142" t="s">
        <v>91</v>
      </c>
      <c r="S13" s="22">
        <f>IF(R13="",0,ROUNDDOWN((POWER((($R13*100)-Konst!$C$14),Konst!$D$14))*Konst!$B$14,0))</f>
        <v>749</v>
      </c>
      <c r="T13" s="143" t="s">
        <v>95</v>
      </c>
      <c r="U13" s="22">
        <f>IF(T13="",0,ROUNDDOWN((POWER(($T13-Konst!$C$19),Konst!$D$19))*Konst!$B$19,0))</f>
        <v>518</v>
      </c>
      <c r="V13" s="142" t="s">
        <v>97</v>
      </c>
      <c r="W13" s="4"/>
      <c r="X13" s="137">
        <v>723</v>
      </c>
      <c r="Y13" s="145">
        <f t="shared" si="0"/>
        <v>5784</v>
      </c>
      <c r="AB13" s="3"/>
    </row>
    <row r="14" spans="1:28" ht="12.75">
      <c r="A14" s="41" t="s">
        <v>48</v>
      </c>
      <c r="B14" s="119"/>
      <c r="C14" s="121"/>
      <c r="D14" s="120"/>
      <c r="E14" s="144" t="s">
        <v>69</v>
      </c>
      <c r="F14" s="46"/>
      <c r="G14" s="22">
        <f>IF(E14="",0,ROUNDDOWN((POWER((Konst!$C$5-$E14),Konst!$D$5))*Konst!$B$5,0))</f>
        <v>806</v>
      </c>
      <c r="H14" s="142" t="s">
        <v>71</v>
      </c>
      <c r="I14" s="45"/>
      <c r="J14" s="22">
        <f>IF(H14="",0,ROUNDDOWN((POWER((($H14*100)-Konst!$C$16),Konst!$D$16))*Konst!$B$16,0))</f>
        <v>741</v>
      </c>
      <c r="K14" s="142" t="s">
        <v>73</v>
      </c>
      <c r="L14" s="22">
        <f>IF(K14="",0,ROUNDDOWN((POWER(($K14-Konst!$C$17),Konst!$D$17))*Konst!$B$17,0))</f>
        <v>736</v>
      </c>
      <c r="M14" s="142" t="s">
        <v>78</v>
      </c>
      <c r="N14" s="22">
        <f>IF(M14="",0,ROUNDDOWN((POWER((Konst!$C$8-$M14),Konst!$D$8))*Konst!$B$8,0))</f>
        <v>773</v>
      </c>
      <c r="O14" s="142" t="s">
        <v>84</v>
      </c>
      <c r="P14" s="46"/>
      <c r="Q14" s="22">
        <f>IF(O14="",0,ROUNDDOWN((POWER((Konst!$C$13-$O14),Konst!$D$13))*Konst!$B$13,0))</f>
        <v>738</v>
      </c>
      <c r="R14" s="142" t="s">
        <v>91</v>
      </c>
      <c r="S14" s="22">
        <f>IF(R14="",0,ROUNDDOWN((POWER((($R14*100)-Konst!$C$14),Konst!$D$14))*Konst!$B$14,0))</f>
        <v>749</v>
      </c>
      <c r="T14" s="143" t="s">
        <v>95</v>
      </c>
      <c r="U14" s="22">
        <f>IF(T14="",0,ROUNDDOWN((POWER(($T14-Konst!$C$19),Konst!$D$19))*Konst!$B$19,0))</f>
        <v>518</v>
      </c>
      <c r="V14" s="142" t="s">
        <v>97</v>
      </c>
      <c r="W14" s="4"/>
      <c r="X14" s="137">
        <v>723</v>
      </c>
      <c r="Y14" s="145">
        <f t="shared" si="0"/>
        <v>5784</v>
      </c>
      <c r="AB14" s="6"/>
    </row>
    <row r="15" spans="1:25" ht="12.75">
      <c r="A15" s="41" t="s">
        <v>49</v>
      </c>
      <c r="B15" s="53"/>
      <c r="C15" s="3"/>
      <c r="D15" s="53"/>
      <c r="E15" s="144" t="s">
        <v>69</v>
      </c>
      <c r="F15" s="46"/>
      <c r="G15" s="22">
        <f>IF(E15="",0,ROUNDDOWN((POWER((Konst!$C$5-$E15),Konst!$D$5))*Konst!$B$5,0))</f>
        <v>806</v>
      </c>
      <c r="H15" s="142" t="s">
        <v>71</v>
      </c>
      <c r="I15" s="45"/>
      <c r="J15" s="22">
        <f>IF(H15="",0,ROUNDDOWN((POWER((($H15*100)-Konst!$C$16),Konst!$D$16))*Konst!$B$16,0))</f>
        <v>741</v>
      </c>
      <c r="K15" s="142" t="s">
        <v>73</v>
      </c>
      <c r="L15" s="22">
        <f>IF(K15="",0,ROUNDDOWN((POWER(($K15-Konst!$C$17),Konst!$D$17))*Konst!$B$17,0))</f>
        <v>736</v>
      </c>
      <c r="M15" s="142" t="s">
        <v>78</v>
      </c>
      <c r="N15" s="22">
        <f>IF(M15="",0,ROUNDDOWN((POWER((Konst!$C$8-$M15),Konst!$D$8))*Konst!$B$8,0))</f>
        <v>773</v>
      </c>
      <c r="O15" s="142" t="s">
        <v>84</v>
      </c>
      <c r="P15" s="46"/>
      <c r="Q15" s="22">
        <f>IF(O15="",0,ROUNDDOWN((POWER((Konst!$C$13-$O15),Konst!$D$13))*Konst!$B$13,0))</f>
        <v>738</v>
      </c>
      <c r="R15" s="142" t="s">
        <v>91</v>
      </c>
      <c r="S15" s="22">
        <f>IF(R15="",0,ROUNDDOWN((POWER((($R15*100)-Konst!$C$14),Konst!$D$14))*Konst!$B$14,0))</f>
        <v>749</v>
      </c>
      <c r="T15" s="143" t="s">
        <v>95</v>
      </c>
      <c r="U15" s="22">
        <f>IF(T15="",0,ROUNDDOWN((POWER(($T15-Konst!$C$19),Konst!$D$19))*Konst!$B$19,0))</f>
        <v>518</v>
      </c>
      <c r="V15" s="142" t="s">
        <v>97</v>
      </c>
      <c r="W15" s="4"/>
      <c r="X15" s="137">
        <v>723</v>
      </c>
      <c r="Y15" s="145">
        <f t="shared" si="0"/>
        <v>5784</v>
      </c>
    </row>
    <row r="16" spans="1:25" ht="12.75">
      <c r="A16" s="41" t="s">
        <v>50</v>
      </c>
      <c r="B16" s="53"/>
      <c r="C16" s="3"/>
      <c r="D16" s="53"/>
      <c r="E16" s="144" t="s">
        <v>69</v>
      </c>
      <c r="F16" s="46"/>
      <c r="G16" s="22">
        <f>IF(E16="",0,ROUNDDOWN((POWER((Konst!$C$5-$E16),Konst!$D$5))*Konst!$B$5,0))</f>
        <v>806</v>
      </c>
      <c r="H16" s="142" t="s">
        <v>71</v>
      </c>
      <c r="I16" s="45"/>
      <c r="J16" s="22">
        <f>IF(H16="",0,ROUNDDOWN((POWER((($H16*100)-Konst!$C$16),Konst!$D$16))*Konst!$B$16,0))</f>
        <v>741</v>
      </c>
      <c r="K16" s="142" t="s">
        <v>73</v>
      </c>
      <c r="L16" s="22">
        <f>IF(K16="",0,ROUNDDOWN((POWER(($K16-Konst!$C$17),Konst!$D$17))*Konst!$B$17,0))</f>
        <v>736</v>
      </c>
      <c r="M16" s="142" t="s">
        <v>78</v>
      </c>
      <c r="N16" s="22">
        <f>IF(M16="",0,ROUNDDOWN((POWER((Konst!$C$8-$M16),Konst!$D$8))*Konst!$B$8,0))</f>
        <v>773</v>
      </c>
      <c r="O16" s="142" t="s">
        <v>84</v>
      </c>
      <c r="P16" s="46"/>
      <c r="Q16" s="22">
        <f>IF(O16="",0,ROUNDDOWN((POWER((Konst!$C$13-$O16),Konst!$D$13))*Konst!$B$13,0))</f>
        <v>738</v>
      </c>
      <c r="R16" s="142" t="s">
        <v>91</v>
      </c>
      <c r="S16" s="22">
        <f>IF(R16="",0,ROUNDDOWN((POWER((($R16*100)-Konst!$C$14),Konst!$D$14))*Konst!$B$14,0))</f>
        <v>749</v>
      </c>
      <c r="T16" s="143" t="s">
        <v>95</v>
      </c>
      <c r="U16" s="22">
        <f>IF(T16="",0,ROUNDDOWN((POWER(($T16-Konst!$C$19),Konst!$D$19))*Konst!$B$19,0))</f>
        <v>518</v>
      </c>
      <c r="V16" s="142" t="s">
        <v>97</v>
      </c>
      <c r="W16" s="4"/>
      <c r="X16" s="137">
        <v>723</v>
      </c>
      <c r="Y16" s="145">
        <f t="shared" si="0"/>
        <v>5784</v>
      </c>
    </row>
    <row r="17" spans="1:25" ht="12.75">
      <c r="A17" s="41" t="s">
        <v>51</v>
      </c>
      <c r="B17" s="62"/>
      <c r="C17" s="21"/>
      <c r="D17" s="62"/>
      <c r="E17" s="144" t="s">
        <v>69</v>
      </c>
      <c r="F17" s="46"/>
      <c r="G17" s="22">
        <f>IF(E17="",0,ROUNDDOWN((POWER((Konst!$C$5-$E17),Konst!$D$5))*Konst!$B$5,0))</f>
        <v>806</v>
      </c>
      <c r="H17" s="142" t="s">
        <v>71</v>
      </c>
      <c r="I17" s="45"/>
      <c r="J17" s="22">
        <f>IF(H17="",0,ROUNDDOWN((POWER((($H17*100)-Konst!$C$16),Konst!$D$16))*Konst!$B$16,0))</f>
        <v>741</v>
      </c>
      <c r="K17" s="142" t="s">
        <v>73</v>
      </c>
      <c r="L17" s="22">
        <f>IF(K17="",0,ROUNDDOWN((POWER(($K17-Konst!$C$17),Konst!$D$17))*Konst!$B$17,0))</f>
        <v>736</v>
      </c>
      <c r="M17" s="142" t="s">
        <v>78</v>
      </c>
      <c r="N17" s="22">
        <f>IF(M17="",0,ROUNDDOWN((POWER((Konst!$C$8-$M17),Konst!$D$8))*Konst!$B$8,0))</f>
        <v>773</v>
      </c>
      <c r="O17" s="142" t="s">
        <v>84</v>
      </c>
      <c r="P17" s="46"/>
      <c r="Q17" s="22">
        <f>IF(O17="",0,ROUNDDOWN((POWER((Konst!$C$13-$O17),Konst!$D$13))*Konst!$B$13,0))</f>
        <v>738</v>
      </c>
      <c r="R17" s="142" t="s">
        <v>91</v>
      </c>
      <c r="S17" s="22">
        <f>IF(R17="",0,ROUNDDOWN((POWER((($R17*100)-Konst!$C$14),Konst!$D$14))*Konst!$B$14,0))</f>
        <v>749</v>
      </c>
      <c r="T17" s="143" t="s">
        <v>95</v>
      </c>
      <c r="U17" s="22">
        <f>IF(T17="",0,ROUNDDOWN((POWER(($T17-Konst!$C$19),Konst!$D$19))*Konst!$B$19,0))</f>
        <v>518</v>
      </c>
      <c r="V17" s="142" t="s">
        <v>97</v>
      </c>
      <c r="W17" s="4"/>
      <c r="X17" s="137">
        <v>723</v>
      </c>
      <c r="Y17" s="145">
        <f t="shared" si="0"/>
        <v>5784</v>
      </c>
    </row>
    <row r="18" spans="1:25" ht="12.75">
      <c r="A18" s="41" t="s">
        <v>52</v>
      </c>
      <c r="B18" s="53"/>
      <c r="C18" s="3"/>
      <c r="D18" s="53"/>
      <c r="E18" s="144" t="s">
        <v>69</v>
      </c>
      <c r="F18" s="46"/>
      <c r="G18" s="22">
        <f>IF(E18="",0,ROUNDDOWN((POWER((Konst!$C$5-$E18),Konst!$D$5))*Konst!$B$5,0))</f>
        <v>806</v>
      </c>
      <c r="H18" s="142" t="s">
        <v>71</v>
      </c>
      <c r="I18" s="45"/>
      <c r="J18" s="22">
        <f>IF(H18="",0,ROUNDDOWN((POWER((($H18*100)-Konst!$C$16),Konst!$D$16))*Konst!$B$16,0))</f>
        <v>741</v>
      </c>
      <c r="K18" s="142" t="s">
        <v>73</v>
      </c>
      <c r="L18" s="22">
        <f>IF(K18="",0,ROUNDDOWN((POWER(($K18-Konst!$C$17),Konst!$D$17))*Konst!$B$17,0))</f>
        <v>736</v>
      </c>
      <c r="M18" s="142" t="s">
        <v>78</v>
      </c>
      <c r="N18" s="22">
        <f>IF(M18="",0,ROUNDDOWN((POWER((Konst!$C$8-$M18),Konst!$D$8))*Konst!$B$8,0))</f>
        <v>773</v>
      </c>
      <c r="O18" s="142" t="s">
        <v>84</v>
      </c>
      <c r="P18" s="46"/>
      <c r="Q18" s="22">
        <f>IF(O18="",0,ROUNDDOWN((POWER((Konst!$C$13-$O18),Konst!$D$13))*Konst!$B$13,0))</f>
        <v>738</v>
      </c>
      <c r="R18" s="142" t="s">
        <v>91</v>
      </c>
      <c r="S18" s="22">
        <f>IF(R18="",0,ROUNDDOWN((POWER((($R18*100)-Konst!$C$14),Konst!$D$14))*Konst!$B$14,0))</f>
        <v>749</v>
      </c>
      <c r="T18" s="143" t="s">
        <v>95</v>
      </c>
      <c r="U18" s="22">
        <f>IF(T18="",0,ROUNDDOWN((POWER(($T18-Konst!$C$19),Konst!$D$19))*Konst!$B$19,0))</f>
        <v>518</v>
      </c>
      <c r="V18" s="142" t="s">
        <v>97</v>
      </c>
      <c r="W18" s="4"/>
      <c r="X18" s="137">
        <v>723</v>
      </c>
      <c r="Y18" s="145">
        <f t="shared" si="0"/>
        <v>5784</v>
      </c>
    </row>
    <row r="19" spans="1:25" ht="12.75">
      <c r="A19" s="41" t="s">
        <v>53</v>
      </c>
      <c r="B19" s="53"/>
      <c r="C19" s="3"/>
      <c r="D19" s="53"/>
      <c r="E19" s="144" t="s">
        <v>69</v>
      </c>
      <c r="F19" s="46"/>
      <c r="G19" s="22">
        <f>IF(E19="",0,ROUNDDOWN((POWER((Konst!$C$5-$E19),Konst!$D$5))*Konst!$B$5,0))</f>
        <v>806</v>
      </c>
      <c r="H19" s="142" t="s">
        <v>71</v>
      </c>
      <c r="I19" s="45"/>
      <c r="J19" s="22">
        <f>IF(H19="",0,ROUNDDOWN((POWER((($H19*100)-Konst!$C$16),Konst!$D$16))*Konst!$B$16,0))</f>
        <v>741</v>
      </c>
      <c r="K19" s="142" t="s">
        <v>73</v>
      </c>
      <c r="L19" s="22">
        <f>IF(K19="",0,ROUNDDOWN((POWER(($K19-Konst!$C$17),Konst!$D$17))*Konst!$B$17,0))</f>
        <v>736</v>
      </c>
      <c r="M19" s="142" t="s">
        <v>78</v>
      </c>
      <c r="N19" s="22">
        <f>IF(M19="",0,ROUNDDOWN((POWER((Konst!$C$8-$M19),Konst!$D$8))*Konst!$B$8,0))</f>
        <v>773</v>
      </c>
      <c r="O19" s="142" t="s">
        <v>84</v>
      </c>
      <c r="P19" s="46"/>
      <c r="Q19" s="22">
        <f>IF(O19="",0,ROUNDDOWN((POWER((Konst!$C$13-$O19),Konst!$D$13))*Konst!$B$13,0))</f>
        <v>738</v>
      </c>
      <c r="R19" s="142" t="s">
        <v>91</v>
      </c>
      <c r="S19" s="22">
        <f>IF(R19="",0,ROUNDDOWN((POWER((($R19*100)-Konst!$C$14),Konst!$D$14))*Konst!$B$14,0))</f>
        <v>749</v>
      </c>
      <c r="T19" s="143" t="s">
        <v>95</v>
      </c>
      <c r="U19" s="22">
        <f>IF(T19="",0,ROUNDDOWN((POWER(($T19-Konst!$C$19),Konst!$D$19))*Konst!$B$19,0))</f>
        <v>518</v>
      </c>
      <c r="V19" s="142" t="s">
        <v>97</v>
      </c>
      <c r="W19" s="4"/>
      <c r="X19" s="137">
        <v>723</v>
      </c>
      <c r="Y19" s="145">
        <f t="shared" si="0"/>
        <v>5784</v>
      </c>
    </row>
    <row r="20" spans="1:25" ht="12.75">
      <c r="A20" s="41" t="s">
        <v>54</v>
      </c>
      <c r="B20" s="53"/>
      <c r="C20" s="3"/>
      <c r="D20" s="53"/>
      <c r="E20" s="144" t="s">
        <v>69</v>
      </c>
      <c r="F20" s="46"/>
      <c r="G20" s="22">
        <f>IF(E20="",0,ROUNDDOWN((POWER((Konst!$C$5-$E20),Konst!$D$5))*Konst!$B$5,0))</f>
        <v>806</v>
      </c>
      <c r="H20" s="142" t="s">
        <v>71</v>
      </c>
      <c r="I20" s="45"/>
      <c r="J20" s="22">
        <f>IF(H20="",0,ROUNDDOWN((POWER((($H20*100)-Konst!$C$16),Konst!$D$16))*Konst!$B$16,0))</f>
        <v>741</v>
      </c>
      <c r="K20" s="142" t="s">
        <v>73</v>
      </c>
      <c r="L20" s="22">
        <f>IF(K20="",0,ROUNDDOWN((POWER(($K20-Konst!$C$17),Konst!$D$17))*Konst!$B$17,0))</f>
        <v>736</v>
      </c>
      <c r="M20" s="142" t="s">
        <v>78</v>
      </c>
      <c r="N20" s="22">
        <f>IF(M20="",0,ROUNDDOWN((POWER((Konst!$C$8-$M20),Konst!$D$8))*Konst!$B$8,0))</f>
        <v>773</v>
      </c>
      <c r="O20" s="142" t="s">
        <v>84</v>
      </c>
      <c r="P20" s="46"/>
      <c r="Q20" s="22">
        <f>IF(O20="",0,ROUNDDOWN((POWER((Konst!$C$13-$O20),Konst!$D$13))*Konst!$B$13,0))</f>
        <v>738</v>
      </c>
      <c r="R20" s="142" t="s">
        <v>91</v>
      </c>
      <c r="S20" s="22">
        <f>IF(R20="",0,ROUNDDOWN((POWER((($R20*100)-Konst!$C$14),Konst!$D$14))*Konst!$B$14,0))</f>
        <v>749</v>
      </c>
      <c r="T20" s="143" t="s">
        <v>95</v>
      </c>
      <c r="U20" s="22">
        <f>IF(T20="",0,ROUNDDOWN((POWER(($T20-Konst!$C$19),Konst!$D$19))*Konst!$B$19,0))</f>
        <v>518</v>
      </c>
      <c r="V20" s="142" t="s">
        <v>97</v>
      </c>
      <c r="W20" s="4"/>
      <c r="X20" s="137">
        <v>723</v>
      </c>
      <c r="Y20" s="145">
        <f t="shared" si="0"/>
        <v>5784</v>
      </c>
    </row>
    <row r="21" spans="1:25" ht="12.75">
      <c r="A21" s="41" t="s">
        <v>55</v>
      </c>
      <c r="B21" s="53"/>
      <c r="C21" s="3"/>
      <c r="D21" s="53"/>
      <c r="E21" s="144" t="s">
        <v>69</v>
      </c>
      <c r="F21" s="46"/>
      <c r="G21" s="22">
        <f>IF(E21="",0,ROUNDDOWN((POWER((Konst!$C$5-$E21),Konst!$D$5))*Konst!$B$5,0))</f>
        <v>806</v>
      </c>
      <c r="H21" s="142" t="s">
        <v>71</v>
      </c>
      <c r="I21" s="45"/>
      <c r="J21" s="22">
        <f>IF(H21="",0,ROUNDDOWN((POWER((($H21*100)-Konst!$C$16),Konst!$D$16))*Konst!$B$16,0))</f>
        <v>741</v>
      </c>
      <c r="K21" s="142" t="s">
        <v>73</v>
      </c>
      <c r="L21" s="22">
        <f>IF(K21="",0,ROUNDDOWN((POWER(($K21-Konst!$C$17),Konst!$D$17))*Konst!$B$17,0))</f>
        <v>736</v>
      </c>
      <c r="M21" s="142" t="s">
        <v>78</v>
      </c>
      <c r="N21" s="22">
        <f>IF(M21="",0,ROUNDDOWN((POWER((Konst!$C$8-$M21),Konst!$D$8))*Konst!$B$8,0))</f>
        <v>773</v>
      </c>
      <c r="O21" s="142" t="s">
        <v>84</v>
      </c>
      <c r="P21" s="46"/>
      <c r="Q21" s="22">
        <f>IF(O21="",0,ROUNDDOWN((POWER((Konst!$C$13-$O21),Konst!$D$13))*Konst!$B$13,0))</f>
        <v>738</v>
      </c>
      <c r="R21" s="142" t="s">
        <v>91</v>
      </c>
      <c r="S21" s="22">
        <f>IF(R21="",0,ROUNDDOWN((POWER((($R21*100)-Konst!$C$14),Konst!$D$14))*Konst!$B$14,0))</f>
        <v>749</v>
      </c>
      <c r="T21" s="143" t="s">
        <v>95</v>
      </c>
      <c r="U21" s="22">
        <f>IF(T21="",0,ROUNDDOWN((POWER(($T21-Konst!$C$19),Konst!$D$19))*Konst!$B$19,0))</f>
        <v>518</v>
      </c>
      <c r="V21" s="142" t="s">
        <v>97</v>
      </c>
      <c r="W21" s="4"/>
      <c r="X21" s="137">
        <v>723</v>
      </c>
      <c r="Y21" s="145">
        <f t="shared" si="0"/>
        <v>5784</v>
      </c>
    </row>
    <row r="22" spans="1:25" ht="12.75">
      <c r="A22" s="41" t="s">
        <v>56</v>
      </c>
      <c r="B22" s="53"/>
      <c r="C22" s="3"/>
      <c r="D22" s="53"/>
      <c r="E22" s="144" t="s">
        <v>69</v>
      </c>
      <c r="F22" s="46"/>
      <c r="G22" s="22">
        <f>IF(E22="",0,ROUNDDOWN((POWER((Konst!$C$5-$E22),Konst!$D$5))*Konst!$B$5,0))</f>
        <v>806</v>
      </c>
      <c r="H22" s="142" t="s">
        <v>71</v>
      </c>
      <c r="I22" s="45"/>
      <c r="J22" s="22">
        <f>IF(H22="",0,ROUNDDOWN((POWER((($H22*100)-Konst!$C$16),Konst!$D$16))*Konst!$B$16,0))</f>
        <v>741</v>
      </c>
      <c r="K22" s="142" t="s">
        <v>73</v>
      </c>
      <c r="L22" s="22">
        <f>IF(K22="",0,ROUNDDOWN((POWER(($K22-Konst!$C$17),Konst!$D$17))*Konst!$B$17,0))</f>
        <v>736</v>
      </c>
      <c r="M22" s="142" t="s">
        <v>78</v>
      </c>
      <c r="N22" s="22">
        <f>IF(M22="",0,ROUNDDOWN((POWER((Konst!$C$8-$M22),Konst!$D$8))*Konst!$B$8,0))</f>
        <v>773</v>
      </c>
      <c r="O22" s="142" t="s">
        <v>84</v>
      </c>
      <c r="P22" s="46"/>
      <c r="Q22" s="22">
        <f>IF(O22="",0,ROUNDDOWN((POWER((Konst!$C$13-$O22),Konst!$D$13))*Konst!$B$13,0))</f>
        <v>738</v>
      </c>
      <c r="R22" s="142" t="s">
        <v>91</v>
      </c>
      <c r="S22" s="22">
        <f>IF(R22="",0,ROUNDDOWN((POWER((($R22*100)-Konst!$C$14),Konst!$D$14))*Konst!$B$14,0))</f>
        <v>749</v>
      </c>
      <c r="T22" s="143" t="s">
        <v>95</v>
      </c>
      <c r="U22" s="22">
        <f>IF(T22="",0,ROUNDDOWN((POWER(($T22-Konst!$C$19),Konst!$D$19))*Konst!$B$19,0))</f>
        <v>518</v>
      </c>
      <c r="V22" s="142" t="s">
        <v>97</v>
      </c>
      <c r="W22" s="4"/>
      <c r="X22" s="137">
        <v>723</v>
      </c>
      <c r="Y22" s="145">
        <f t="shared" si="0"/>
        <v>5784</v>
      </c>
    </row>
    <row r="23" spans="1:25" ht="12.75">
      <c r="A23" s="109"/>
      <c r="B23" s="118"/>
      <c r="C23" s="6"/>
      <c r="D23" s="101"/>
      <c r="E23" s="64"/>
      <c r="F23" s="65"/>
      <c r="G23" s="36"/>
      <c r="H23" s="87"/>
      <c r="I23" s="88"/>
      <c r="J23" s="36"/>
      <c r="K23" s="87"/>
      <c r="L23" s="36"/>
      <c r="M23" s="87"/>
      <c r="N23" s="36"/>
      <c r="O23" s="87"/>
      <c r="P23" s="65"/>
      <c r="Q23" s="36"/>
      <c r="R23" s="87"/>
      <c r="S23" s="36"/>
      <c r="T23" s="37"/>
      <c r="U23" s="36"/>
      <c r="V23" s="87"/>
      <c r="W23" s="7"/>
      <c r="X23" s="36"/>
      <c r="Y23" s="90"/>
    </row>
    <row r="24" ht="12.75">
      <c r="E24" s="30"/>
    </row>
    <row r="25" ht="12.75">
      <c r="E25" s="30"/>
    </row>
    <row r="26" ht="12.75">
      <c r="E26" s="30"/>
    </row>
    <row r="28" ht="12.75">
      <c r="F28" s="63"/>
    </row>
  </sheetData>
  <printOptions/>
  <pageMargins left="0.42" right="0.44" top="0.984251968503937" bottom="0.5" header="0.5118110236220472" footer="0.5118110236220472"/>
  <pageSetup horizontalDpi="600" verticalDpi="600" orientation="landscape" paperSize="9" scale="80" r:id="rId1"/>
  <rowBreaks count="1" manualBreakCount="1">
    <brk id="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1"/>
  <dimension ref="A1:Y26"/>
  <sheetViews>
    <sheetView zoomScaleSheetLayoutView="100" workbookViewId="0" topLeftCell="A1">
      <selection activeCell="Z3" sqref="Z3"/>
    </sheetView>
  </sheetViews>
  <sheetFormatPr defaultColWidth="9.00390625" defaultRowHeight="12.75"/>
  <cols>
    <col min="1" max="1" width="3.875" style="28" customWidth="1"/>
    <col min="2" max="2" width="19.00390625" style="2" customWidth="1"/>
    <col min="3" max="3" width="3.00390625" style="2" bestFit="1" customWidth="1"/>
    <col min="4" max="4" width="24.00390625" style="27" customWidth="1"/>
    <col min="5" max="5" width="6.25390625" style="32" customWidth="1"/>
    <col min="6" max="6" width="4.625" style="47" bestFit="1" customWidth="1"/>
    <col min="7" max="7" width="4.125" style="23" customWidth="1"/>
    <col min="8" max="8" width="4.75390625" style="30" customWidth="1"/>
    <col min="9" max="9" width="4.25390625" style="51" bestFit="1" customWidth="1"/>
    <col min="10" max="10" width="4.125" style="23" bestFit="1" customWidth="1"/>
    <col min="11" max="11" width="5.125" style="2" customWidth="1"/>
    <col min="12" max="12" width="4.25390625" style="23" customWidth="1"/>
    <col min="13" max="13" width="7.75390625" style="2" customWidth="1"/>
    <col min="14" max="14" width="5.25390625" style="23" customWidth="1"/>
    <col min="15" max="15" width="5.875" style="2" customWidth="1"/>
    <col min="16" max="16" width="4.25390625" style="49" bestFit="1" customWidth="1"/>
    <col min="17" max="17" width="4.00390625" style="23" customWidth="1"/>
    <col min="18" max="18" width="5.25390625" style="2" customWidth="1"/>
    <col min="19" max="19" width="4.75390625" style="23" customWidth="1"/>
    <col min="20" max="20" width="5.125" style="2" customWidth="1"/>
    <col min="21" max="21" width="4.375" style="23" customWidth="1"/>
    <col min="22" max="22" width="8.125" style="2" bestFit="1" customWidth="1"/>
    <col min="23" max="23" width="7.25390625" style="2" hidden="1" customWidth="1"/>
    <col min="24" max="24" width="5.00390625" style="23" bestFit="1" customWidth="1"/>
    <col min="25" max="25" width="7.00390625" style="2" customWidth="1"/>
    <col min="26" max="28" width="9.125" style="2" customWidth="1"/>
    <col min="29" max="29" width="7.25390625" style="2" customWidth="1"/>
    <col min="30" max="16384" width="9.125" style="2" customWidth="1"/>
  </cols>
  <sheetData>
    <row r="1" spans="1:25" ht="12.75">
      <c r="A1" s="8"/>
      <c r="B1" s="9" t="s">
        <v>107</v>
      </c>
      <c r="C1" s="10"/>
      <c r="D1" s="24"/>
      <c r="E1" s="31"/>
      <c r="G1" s="12"/>
      <c r="H1" s="29"/>
      <c r="I1" s="52"/>
      <c r="J1" s="12"/>
      <c r="K1" s="11"/>
      <c r="L1" s="12"/>
      <c r="M1" s="11"/>
      <c r="N1" s="12"/>
      <c r="O1" s="11"/>
      <c r="P1" s="47"/>
      <c r="Q1" s="12"/>
      <c r="R1" s="11"/>
      <c r="S1" s="12"/>
      <c r="T1" s="11"/>
      <c r="U1" s="12"/>
      <c r="V1" s="11"/>
      <c r="W1" s="11"/>
      <c r="X1" s="12"/>
      <c r="Y1" s="13"/>
    </row>
    <row r="2" spans="1:25" ht="12.75">
      <c r="A2" s="14"/>
      <c r="B2" s="3"/>
      <c r="C2" s="3"/>
      <c r="D2" s="132"/>
      <c r="E2" s="14" t="s">
        <v>0</v>
      </c>
      <c r="F2" s="48"/>
      <c r="G2" s="17"/>
      <c r="H2" s="14" t="s">
        <v>20</v>
      </c>
      <c r="I2" s="50"/>
      <c r="J2" s="17"/>
      <c r="K2" s="15" t="s">
        <v>35</v>
      </c>
      <c r="L2" s="17"/>
      <c r="M2" s="15" t="s">
        <v>5</v>
      </c>
      <c r="N2" s="17"/>
      <c r="O2" s="15" t="s">
        <v>105</v>
      </c>
      <c r="P2" s="48"/>
      <c r="Q2" s="17"/>
      <c r="R2" s="15" t="s">
        <v>21</v>
      </c>
      <c r="S2" s="17"/>
      <c r="T2" s="15" t="s">
        <v>106</v>
      </c>
      <c r="U2" s="17"/>
      <c r="V2" s="15" t="s">
        <v>27</v>
      </c>
      <c r="W2" s="19"/>
      <c r="X2" s="17"/>
      <c r="Y2" s="18" t="s">
        <v>26</v>
      </c>
    </row>
    <row r="3" spans="1:25" ht="12.75">
      <c r="A3" s="41" t="s">
        <v>37</v>
      </c>
      <c r="B3" s="62"/>
      <c r="C3" s="21"/>
      <c r="D3" s="62"/>
      <c r="E3" s="144" t="s">
        <v>144</v>
      </c>
      <c r="F3" s="46"/>
      <c r="G3" s="22">
        <f>IF(E3="",0,ROUNDDOWN((POWER((Konst!$C$5-$E3),Konst!$D$5))*Konst!$B$5,0))</f>
        <v>480</v>
      </c>
      <c r="H3" s="142" t="s">
        <v>145</v>
      </c>
      <c r="I3" s="45"/>
      <c r="J3" s="22">
        <f>IF(H3="",0,ROUNDDOWN((POWER((($H3*100)-Konst!$C$16),Konst!$D$16))*Konst!$B$16,0))</f>
        <v>531</v>
      </c>
      <c r="K3" s="142" t="s">
        <v>74</v>
      </c>
      <c r="L3" s="22">
        <f>IF(K3="",0,ROUNDDOWN((POWER(($K3-Konst!$C$17),Konst!$D$17))*Konst!$B$17,0))</f>
        <v>432</v>
      </c>
      <c r="M3" s="142" t="s">
        <v>146</v>
      </c>
      <c r="N3" s="22">
        <f>IF(M3="",0,ROUNDDOWN((POWER((Konst!$C$7-$M3),Konst!$D$7))*Konst!$B$7,0))</f>
        <v>552</v>
      </c>
      <c r="O3" s="142" t="s">
        <v>147</v>
      </c>
      <c r="P3" s="46"/>
      <c r="Q3" s="22">
        <f>IF(O3="",0,ROUNDDOWN((POWER((Konst!$C$12-($O3*Konst!$G$12)),Konst!$D$12))*Konst!$B$12,0))</f>
        <v>664</v>
      </c>
      <c r="R3" s="142" t="s">
        <v>90</v>
      </c>
      <c r="S3" s="22">
        <f>IF(R3="",0,ROUNDDOWN((POWER((($R3*100)-Konst!$C$14),Konst!$D$14))*Konst!$B$14,0))</f>
        <v>544</v>
      </c>
      <c r="T3" s="143" t="s">
        <v>148</v>
      </c>
      <c r="U3" s="22">
        <f>IF(T3="",0,ROUNDDOWN((POWER(($T3-Konst!$C$19),Konst!$D$19))*Konst!$B$19,0))</f>
        <v>332</v>
      </c>
      <c r="V3" s="142" t="s">
        <v>149</v>
      </c>
      <c r="W3" s="4">
        <f aca="true" t="shared" si="0" ref="W3:W22">VALUE(60*MID(V3,1,1))+VALUE(MID(V3,3,2))+VALUE(MID(V3,6,2)/100)</f>
        <v>172.17</v>
      </c>
      <c r="X3" s="22">
        <f>IF(V3="",0,ROUNDDOWN((POWER((Konst!$C$9-$W3),Konst!$D$9))*Konst!$B$9,0))</f>
        <v>743</v>
      </c>
      <c r="Y3" s="145">
        <f aca="true" t="shared" si="1" ref="Y3:Y22">SUM(G3,J3,L3,N3,S3,Q3,U3,X3)</f>
        <v>4278</v>
      </c>
    </row>
    <row r="4" spans="1:25" ht="12.75">
      <c r="A4" s="41" t="s">
        <v>38</v>
      </c>
      <c r="B4" s="53"/>
      <c r="C4" s="3"/>
      <c r="D4" s="53"/>
      <c r="E4" s="144" t="s">
        <v>144</v>
      </c>
      <c r="F4" s="46"/>
      <c r="G4" s="22">
        <f>IF(E4="",0,ROUNDDOWN((POWER((Konst!$C$5-$E4),Konst!$D$5))*Konst!$B$5,0))</f>
        <v>480</v>
      </c>
      <c r="H4" s="142" t="s">
        <v>145</v>
      </c>
      <c r="I4" s="45"/>
      <c r="J4" s="22">
        <f>IF(H4="",0,ROUNDDOWN((POWER((($H4*100)-Konst!$C$16),Konst!$D$16))*Konst!$B$16,0))</f>
        <v>531</v>
      </c>
      <c r="K4" s="142" t="s">
        <v>74</v>
      </c>
      <c r="L4" s="22">
        <f>IF(K4="",0,ROUNDDOWN((POWER(($K4-Konst!$C$17),Konst!$D$17))*Konst!$B$17,0))</f>
        <v>432</v>
      </c>
      <c r="M4" s="142" t="s">
        <v>146</v>
      </c>
      <c r="N4" s="22">
        <f>IF(M4="",0,ROUNDDOWN((POWER((Konst!$C$7-$M4),Konst!$D$7))*Konst!$B$7,0))</f>
        <v>552</v>
      </c>
      <c r="O4" s="142" t="s">
        <v>147</v>
      </c>
      <c r="P4" s="46"/>
      <c r="Q4" s="22">
        <f>IF(O4="",0,ROUNDDOWN((POWER((Konst!$C$12-($O4*Konst!$G$12)),Konst!$D$12))*Konst!$B$12,0))</f>
        <v>664</v>
      </c>
      <c r="R4" s="142" t="s">
        <v>90</v>
      </c>
      <c r="S4" s="22">
        <f>IF(R4="",0,ROUNDDOWN((POWER((($R4*100)-Konst!$C$14),Konst!$D$14))*Konst!$B$14,0))</f>
        <v>544</v>
      </c>
      <c r="T4" s="143" t="s">
        <v>148</v>
      </c>
      <c r="U4" s="22">
        <f>IF(T4="",0,ROUNDDOWN((POWER(($T4-Konst!$C$19),Konst!$D$19))*Konst!$B$19,0))</f>
        <v>332</v>
      </c>
      <c r="V4" s="142" t="s">
        <v>149</v>
      </c>
      <c r="W4" s="4">
        <f t="shared" si="0"/>
        <v>172.17</v>
      </c>
      <c r="X4" s="22">
        <f>IF(V4="",0,ROUNDDOWN((POWER((Konst!$C$9-$W4),Konst!$D$9))*Konst!$B$9,0))</f>
        <v>743</v>
      </c>
      <c r="Y4" s="145">
        <f t="shared" si="1"/>
        <v>4278</v>
      </c>
    </row>
    <row r="5" spans="1:25" ht="12.75">
      <c r="A5" s="41" t="s">
        <v>39</v>
      </c>
      <c r="B5" s="62"/>
      <c r="C5" s="21"/>
      <c r="D5" s="62"/>
      <c r="E5" s="144" t="s">
        <v>144</v>
      </c>
      <c r="F5" s="46"/>
      <c r="G5" s="22">
        <f>IF(E5="",0,ROUNDDOWN((POWER((Konst!$C$5-$E5),Konst!$D$5))*Konst!$B$5,0))</f>
        <v>480</v>
      </c>
      <c r="H5" s="142" t="s">
        <v>145</v>
      </c>
      <c r="I5" s="45"/>
      <c r="J5" s="22">
        <f>IF(H5="",0,ROUNDDOWN((POWER((($H5*100)-Konst!$C$16),Konst!$D$16))*Konst!$B$16,0))</f>
        <v>531</v>
      </c>
      <c r="K5" s="142" t="s">
        <v>74</v>
      </c>
      <c r="L5" s="22">
        <f>IF(K5="",0,ROUNDDOWN((POWER(($K5-Konst!$C$17),Konst!$D$17))*Konst!$B$17,0))</f>
        <v>432</v>
      </c>
      <c r="M5" s="142" t="s">
        <v>146</v>
      </c>
      <c r="N5" s="22">
        <f>IF(M5="",0,ROUNDDOWN((POWER((Konst!$C$7-$M5),Konst!$D$7))*Konst!$B$7,0))</f>
        <v>552</v>
      </c>
      <c r="O5" s="142" t="s">
        <v>147</v>
      </c>
      <c r="P5" s="46"/>
      <c r="Q5" s="22">
        <f>IF(O5="",0,ROUNDDOWN((POWER((Konst!$C$12-($O5*Konst!$G$12)),Konst!$D$12))*Konst!$B$12,0))</f>
        <v>664</v>
      </c>
      <c r="R5" s="142" t="s">
        <v>90</v>
      </c>
      <c r="S5" s="22">
        <f>IF(R5="",0,ROUNDDOWN((POWER((($R5*100)-Konst!$C$14),Konst!$D$14))*Konst!$B$14,0))</f>
        <v>544</v>
      </c>
      <c r="T5" s="143" t="s">
        <v>148</v>
      </c>
      <c r="U5" s="22">
        <f>IF(T5="",0,ROUNDDOWN((POWER(($T5-Konst!$C$19),Konst!$D$19))*Konst!$B$19,0))</f>
        <v>332</v>
      </c>
      <c r="V5" s="142" t="s">
        <v>149</v>
      </c>
      <c r="W5" s="4">
        <f t="shared" si="0"/>
        <v>172.17</v>
      </c>
      <c r="X5" s="22">
        <f>IF(V5="",0,ROUNDDOWN((POWER((Konst!$C$9-$W5),Konst!$D$9))*Konst!$B$9,0))</f>
        <v>743</v>
      </c>
      <c r="Y5" s="145">
        <f t="shared" si="1"/>
        <v>4278</v>
      </c>
    </row>
    <row r="6" spans="1:25" ht="12.75">
      <c r="A6" s="41" t="s">
        <v>40</v>
      </c>
      <c r="B6" s="53"/>
      <c r="C6" s="3"/>
      <c r="D6" s="53"/>
      <c r="E6" s="144" t="s">
        <v>144</v>
      </c>
      <c r="F6" s="46"/>
      <c r="G6" s="22">
        <f>IF(E6="",0,ROUNDDOWN((POWER((Konst!$C$5-$E6),Konst!$D$5))*Konst!$B$5,0))</f>
        <v>480</v>
      </c>
      <c r="H6" s="142" t="s">
        <v>145</v>
      </c>
      <c r="I6" s="45"/>
      <c r="J6" s="22">
        <f>IF(H6="",0,ROUNDDOWN((POWER((($H6*100)-Konst!$C$16),Konst!$D$16))*Konst!$B$16,0))</f>
        <v>531</v>
      </c>
      <c r="K6" s="142" t="s">
        <v>74</v>
      </c>
      <c r="L6" s="22">
        <f>IF(K6="",0,ROUNDDOWN((POWER(($K6-Konst!$C$17),Konst!$D$17))*Konst!$B$17,0))</f>
        <v>432</v>
      </c>
      <c r="M6" s="142" t="s">
        <v>146</v>
      </c>
      <c r="N6" s="22">
        <f>IF(M6="",0,ROUNDDOWN((POWER((Konst!$C$7-$M6),Konst!$D$7))*Konst!$B$7,0))</f>
        <v>552</v>
      </c>
      <c r="O6" s="142" t="s">
        <v>147</v>
      </c>
      <c r="P6" s="46"/>
      <c r="Q6" s="22">
        <f>IF(O6="",0,ROUNDDOWN((POWER((Konst!$C$12-($O6*Konst!$G$12)),Konst!$D$12))*Konst!$B$12,0))</f>
        <v>664</v>
      </c>
      <c r="R6" s="142" t="s">
        <v>90</v>
      </c>
      <c r="S6" s="22">
        <f>IF(R6="",0,ROUNDDOWN((POWER((($R6*100)-Konst!$C$14),Konst!$D$14))*Konst!$B$14,0))</f>
        <v>544</v>
      </c>
      <c r="T6" s="143" t="s">
        <v>148</v>
      </c>
      <c r="U6" s="22">
        <f>IF(T6="",0,ROUNDDOWN((POWER(($T6-Konst!$C$19),Konst!$D$19))*Konst!$B$19,0))</f>
        <v>332</v>
      </c>
      <c r="V6" s="142" t="s">
        <v>149</v>
      </c>
      <c r="W6" s="4">
        <f t="shared" si="0"/>
        <v>172.17</v>
      </c>
      <c r="X6" s="22">
        <f>IF(V6="",0,ROUNDDOWN((POWER((Konst!$C$9-$W6),Konst!$D$9))*Konst!$B$9,0))</f>
        <v>743</v>
      </c>
      <c r="Y6" s="145">
        <f t="shared" si="1"/>
        <v>4278</v>
      </c>
    </row>
    <row r="7" spans="1:25" ht="12.75">
      <c r="A7" s="41" t="s">
        <v>41</v>
      </c>
      <c r="B7" s="53"/>
      <c r="C7" s="3"/>
      <c r="D7" s="53"/>
      <c r="E7" s="144" t="s">
        <v>144</v>
      </c>
      <c r="F7" s="46"/>
      <c r="G7" s="22">
        <f>IF(E7="",0,ROUNDDOWN((POWER((Konst!$C$5-$E7),Konst!$D$5))*Konst!$B$5,0))</f>
        <v>480</v>
      </c>
      <c r="H7" s="142" t="s">
        <v>145</v>
      </c>
      <c r="I7" s="45"/>
      <c r="J7" s="22">
        <f>IF(H7="",0,ROUNDDOWN((POWER((($H7*100)-Konst!$C$16),Konst!$D$16))*Konst!$B$16,0))</f>
        <v>531</v>
      </c>
      <c r="K7" s="142" t="s">
        <v>74</v>
      </c>
      <c r="L7" s="22">
        <f>IF(K7="",0,ROUNDDOWN((POWER(($K7-Konst!$C$17),Konst!$D$17))*Konst!$B$17,0))</f>
        <v>432</v>
      </c>
      <c r="M7" s="142" t="s">
        <v>146</v>
      </c>
      <c r="N7" s="22">
        <f>IF(M7="",0,ROUNDDOWN((POWER((Konst!$C$7-$M7),Konst!$D$7))*Konst!$B$7,0))</f>
        <v>552</v>
      </c>
      <c r="O7" s="142" t="s">
        <v>147</v>
      </c>
      <c r="P7" s="46"/>
      <c r="Q7" s="22">
        <f>IF(O7="",0,ROUNDDOWN((POWER((Konst!$C$12-($O7*Konst!$G$12)),Konst!$D$12))*Konst!$B$12,0))</f>
        <v>664</v>
      </c>
      <c r="R7" s="142" t="s">
        <v>90</v>
      </c>
      <c r="S7" s="22">
        <f>IF(R7="",0,ROUNDDOWN((POWER((($R7*100)-Konst!$C$14),Konst!$D$14))*Konst!$B$14,0))</f>
        <v>544</v>
      </c>
      <c r="T7" s="143" t="s">
        <v>148</v>
      </c>
      <c r="U7" s="22">
        <f>IF(T7="",0,ROUNDDOWN((POWER(($T7-Konst!$C$19),Konst!$D$19))*Konst!$B$19,0))</f>
        <v>332</v>
      </c>
      <c r="V7" s="142" t="s">
        <v>149</v>
      </c>
      <c r="W7" s="4">
        <f t="shared" si="0"/>
        <v>172.17</v>
      </c>
      <c r="X7" s="22">
        <f>IF(V7="",0,ROUNDDOWN((POWER((Konst!$C$9-$W7),Konst!$D$9))*Konst!$B$9,0))</f>
        <v>743</v>
      </c>
      <c r="Y7" s="145">
        <f t="shared" si="1"/>
        <v>4278</v>
      </c>
    </row>
    <row r="8" spans="1:25" ht="12.75">
      <c r="A8" s="41" t="s">
        <v>42</v>
      </c>
      <c r="B8" s="53"/>
      <c r="C8" s="3"/>
      <c r="D8" s="53"/>
      <c r="E8" s="144" t="s">
        <v>144</v>
      </c>
      <c r="F8" s="46"/>
      <c r="G8" s="22">
        <f>IF(E8="",0,ROUNDDOWN((POWER((Konst!$C$5-$E8),Konst!$D$5))*Konst!$B$5,0))</f>
        <v>480</v>
      </c>
      <c r="H8" s="142" t="s">
        <v>145</v>
      </c>
      <c r="I8" s="45"/>
      <c r="J8" s="22">
        <f>IF(H8="",0,ROUNDDOWN((POWER((($H8*100)-Konst!$C$16),Konst!$D$16))*Konst!$B$16,0))</f>
        <v>531</v>
      </c>
      <c r="K8" s="142" t="s">
        <v>74</v>
      </c>
      <c r="L8" s="22">
        <f>IF(K8="",0,ROUNDDOWN((POWER(($K8-Konst!$C$17),Konst!$D$17))*Konst!$B$17,0))</f>
        <v>432</v>
      </c>
      <c r="M8" s="142" t="s">
        <v>146</v>
      </c>
      <c r="N8" s="22">
        <f>IF(M8="",0,ROUNDDOWN((POWER((Konst!$C$7-$M8),Konst!$D$7))*Konst!$B$7,0))</f>
        <v>552</v>
      </c>
      <c r="O8" s="142" t="s">
        <v>147</v>
      </c>
      <c r="P8" s="46"/>
      <c r="Q8" s="22">
        <f>IF(O8="",0,ROUNDDOWN((POWER((Konst!$C$12-($O8*Konst!$G$12)),Konst!$D$12))*Konst!$B$12,0))</f>
        <v>664</v>
      </c>
      <c r="R8" s="142" t="s">
        <v>90</v>
      </c>
      <c r="S8" s="22">
        <f>IF(R8="",0,ROUNDDOWN((POWER((($R8*100)-Konst!$C$14),Konst!$D$14))*Konst!$B$14,0))</f>
        <v>544</v>
      </c>
      <c r="T8" s="143" t="s">
        <v>148</v>
      </c>
      <c r="U8" s="22">
        <f>IF(T8="",0,ROUNDDOWN((POWER(($T8-Konst!$C$19),Konst!$D$19))*Konst!$B$19,0))</f>
        <v>332</v>
      </c>
      <c r="V8" s="142" t="s">
        <v>149</v>
      </c>
      <c r="W8" s="4">
        <f t="shared" si="0"/>
        <v>172.17</v>
      </c>
      <c r="X8" s="22">
        <f>IF(V8="",0,ROUNDDOWN((POWER((Konst!$C$9-$W8),Konst!$D$9))*Konst!$B$9,0))</f>
        <v>743</v>
      </c>
      <c r="Y8" s="145">
        <f t="shared" si="1"/>
        <v>4278</v>
      </c>
    </row>
    <row r="9" spans="1:25" ht="12.75">
      <c r="A9" s="41" t="s">
        <v>43</v>
      </c>
      <c r="B9" s="53"/>
      <c r="C9" s="3"/>
      <c r="D9" s="53"/>
      <c r="E9" s="144" t="s">
        <v>144</v>
      </c>
      <c r="F9" s="46"/>
      <c r="G9" s="22">
        <f>IF(E9="",0,ROUNDDOWN((POWER((Konst!$C$5-$E9),Konst!$D$5))*Konst!$B$5,0))</f>
        <v>480</v>
      </c>
      <c r="H9" s="142" t="s">
        <v>145</v>
      </c>
      <c r="I9" s="45"/>
      <c r="J9" s="22">
        <f>IF(H9="",0,ROUNDDOWN((POWER((($H9*100)-Konst!$C$16),Konst!$D$16))*Konst!$B$16,0))</f>
        <v>531</v>
      </c>
      <c r="K9" s="142" t="s">
        <v>74</v>
      </c>
      <c r="L9" s="22">
        <f>IF(K9="",0,ROUNDDOWN((POWER(($K9-Konst!$C$17),Konst!$D$17))*Konst!$B$17,0))</f>
        <v>432</v>
      </c>
      <c r="M9" s="142" t="s">
        <v>146</v>
      </c>
      <c r="N9" s="22">
        <f>IF(M9="",0,ROUNDDOWN((POWER((Konst!$C$7-$M9),Konst!$D$7))*Konst!$B$7,0))</f>
        <v>552</v>
      </c>
      <c r="O9" s="142" t="s">
        <v>147</v>
      </c>
      <c r="P9" s="46"/>
      <c r="Q9" s="22">
        <f>IF(O9="",0,ROUNDDOWN((POWER((Konst!$C$12-($O9*Konst!$G$12)),Konst!$D$12))*Konst!$B$12,0))</f>
        <v>664</v>
      </c>
      <c r="R9" s="142" t="s">
        <v>90</v>
      </c>
      <c r="S9" s="22">
        <f>IF(R9="",0,ROUNDDOWN((POWER((($R9*100)-Konst!$C$14),Konst!$D$14))*Konst!$B$14,0))</f>
        <v>544</v>
      </c>
      <c r="T9" s="143" t="s">
        <v>148</v>
      </c>
      <c r="U9" s="22">
        <f>IF(T9="",0,ROUNDDOWN((POWER(($T9-Konst!$C$19),Konst!$D$19))*Konst!$B$19,0))</f>
        <v>332</v>
      </c>
      <c r="V9" s="142" t="s">
        <v>149</v>
      </c>
      <c r="W9" s="4">
        <f t="shared" si="0"/>
        <v>172.17</v>
      </c>
      <c r="X9" s="22">
        <f>IF(V9="",0,ROUNDDOWN((POWER((Konst!$C$9-$W9),Konst!$D$9))*Konst!$B$9,0))</f>
        <v>743</v>
      </c>
      <c r="Y9" s="145">
        <f t="shared" si="1"/>
        <v>4278</v>
      </c>
    </row>
    <row r="10" spans="1:25" ht="12.75">
      <c r="A10" s="41" t="s">
        <v>44</v>
      </c>
      <c r="B10" s="53"/>
      <c r="C10" s="3"/>
      <c r="D10" s="53"/>
      <c r="E10" s="144" t="s">
        <v>144</v>
      </c>
      <c r="F10" s="46"/>
      <c r="G10" s="22">
        <f>IF(E10="",0,ROUNDDOWN((POWER((Konst!$C$5-$E10),Konst!$D$5))*Konst!$B$5,0))</f>
        <v>480</v>
      </c>
      <c r="H10" s="142" t="s">
        <v>145</v>
      </c>
      <c r="I10" s="45"/>
      <c r="J10" s="22">
        <f>IF(H10="",0,ROUNDDOWN((POWER((($H10*100)-Konst!$C$16),Konst!$D$16))*Konst!$B$16,0))</f>
        <v>531</v>
      </c>
      <c r="K10" s="142" t="s">
        <v>74</v>
      </c>
      <c r="L10" s="22">
        <f>IF(K10="",0,ROUNDDOWN((POWER(($K10-Konst!$C$17),Konst!$D$17))*Konst!$B$17,0))</f>
        <v>432</v>
      </c>
      <c r="M10" s="142" t="s">
        <v>146</v>
      </c>
      <c r="N10" s="22">
        <f>IF(M10="",0,ROUNDDOWN((POWER((Konst!$C$7-$M10),Konst!$D$7))*Konst!$B$7,0))</f>
        <v>552</v>
      </c>
      <c r="O10" s="142" t="s">
        <v>147</v>
      </c>
      <c r="P10" s="46"/>
      <c r="Q10" s="22">
        <f>IF(O10="",0,ROUNDDOWN((POWER((Konst!$C$12-($O10*Konst!$G$12)),Konst!$D$12))*Konst!$B$12,0))</f>
        <v>664</v>
      </c>
      <c r="R10" s="142" t="s">
        <v>90</v>
      </c>
      <c r="S10" s="22">
        <f>IF(R10="",0,ROUNDDOWN((POWER((($R10*100)-Konst!$C$14),Konst!$D$14))*Konst!$B$14,0))</f>
        <v>544</v>
      </c>
      <c r="T10" s="143" t="s">
        <v>148</v>
      </c>
      <c r="U10" s="22">
        <f>IF(T10="",0,ROUNDDOWN((POWER(($T10-Konst!$C$19),Konst!$D$19))*Konst!$B$19,0))</f>
        <v>332</v>
      </c>
      <c r="V10" s="142" t="s">
        <v>149</v>
      </c>
      <c r="W10" s="4">
        <f t="shared" si="0"/>
        <v>172.17</v>
      </c>
      <c r="X10" s="22">
        <f>IF(V10="",0,ROUNDDOWN((POWER((Konst!$C$9-$W10),Konst!$D$9))*Konst!$B$9,0))</f>
        <v>743</v>
      </c>
      <c r="Y10" s="145">
        <f t="shared" si="1"/>
        <v>4278</v>
      </c>
    </row>
    <row r="11" spans="1:25" ht="12.75">
      <c r="A11" s="41" t="s">
        <v>45</v>
      </c>
      <c r="B11" s="53"/>
      <c r="C11" s="3"/>
      <c r="D11" s="53"/>
      <c r="E11" s="144" t="s">
        <v>144</v>
      </c>
      <c r="F11" s="46"/>
      <c r="G11" s="22">
        <f>IF(E11="",0,ROUNDDOWN((POWER((Konst!$C$5-$E11),Konst!$D$5))*Konst!$B$5,0))</f>
        <v>480</v>
      </c>
      <c r="H11" s="142" t="s">
        <v>145</v>
      </c>
      <c r="I11" s="45"/>
      <c r="J11" s="22">
        <f>IF(H11="",0,ROUNDDOWN((POWER((($H11*100)-Konst!$C$16),Konst!$D$16))*Konst!$B$16,0))</f>
        <v>531</v>
      </c>
      <c r="K11" s="142" t="s">
        <v>74</v>
      </c>
      <c r="L11" s="22">
        <f>IF(K11="",0,ROUNDDOWN((POWER(($K11-Konst!$C$17),Konst!$D$17))*Konst!$B$17,0))</f>
        <v>432</v>
      </c>
      <c r="M11" s="142" t="s">
        <v>146</v>
      </c>
      <c r="N11" s="22">
        <f>IF(M11="",0,ROUNDDOWN((POWER((Konst!$C$7-$M11),Konst!$D$7))*Konst!$B$7,0))</f>
        <v>552</v>
      </c>
      <c r="O11" s="142" t="s">
        <v>147</v>
      </c>
      <c r="P11" s="46"/>
      <c r="Q11" s="22">
        <f>IF(O11="",0,ROUNDDOWN((POWER((Konst!$C$12-($O11*Konst!$G$12)),Konst!$D$12))*Konst!$B$12,0))</f>
        <v>664</v>
      </c>
      <c r="R11" s="142" t="s">
        <v>90</v>
      </c>
      <c r="S11" s="22">
        <f>IF(R11="",0,ROUNDDOWN((POWER((($R11*100)-Konst!$C$14),Konst!$D$14))*Konst!$B$14,0))</f>
        <v>544</v>
      </c>
      <c r="T11" s="143" t="s">
        <v>148</v>
      </c>
      <c r="U11" s="22">
        <f>IF(T11="",0,ROUNDDOWN((POWER(($T11-Konst!$C$19),Konst!$D$19))*Konst!$B$19,0))</f>
        <v>332</v>
      </c>
      <c r="V11" s="142" t="s">
        <v>149</v>
      </c>
      <c r="W11" s="4">
        <f t="shared" si="0"/>
        <v>172.17</v>
      </c>
      <c r="X11" s="22">
        <f>IF(V11="",0,ROUNDDOWN((POWER((Konst!$C$9-$W11),Konst!$D$9))*Konst!$B$9,0))</f>
        <v>743</v>
      </c>
      <c r="Y11" s="145">
        <f t="shared" si="1"/>
        <v>4278</v>
      </c>
    </row>
    <row r="12" spans="1:25" ht="12.75">
      <c r="A12" s="41" t="s">
        <v>46</v>
      </c>
      <c r="B12" s="131"/>
      <c r="C12" s="60"/>
      <c r="D12" s="26"/>
      <c r="E12" s="144" t="s">
        <v>144</v>
      </c>
      <c r="F12" s="46"/>
      <c r="G12" s="22">
        <f>IF(E12="",0,ROUNDDOWN((POWER((Konst!$C$5-$E12),Konst!$D$5))*Konst!$B$5,0))</f>
        <v>480</v>
      </c>
      <c r="H12" s="142" t="s">
        <v>145</v>
      </c>
      <c r="I12" s="45"/>
      <c r="J12" s="22">
        <f>IF(H12="",0,ROUNDDOWN((POWER((($H12*100)-Konst!$C$16),Konst!$D$16))*Konst!$B$16,0))</f>
        <v>531</v>
      </c>
      <c r="K12" s="142" t="s">
        <v>74</v>
      </c>
      <c r="L12" s="22">
        <f>IF(K12="",0,ROUNDDOWN((POWER(($K12-Konst!$C$17),Konst!$D$17))*Konst!$B$17,0))</f>
        <v>432</v>
      </c>
      <c r="M12" s="142" t="s">
        <v>146</v>
      </c>
      <c r="N12" s="22">
        <f>IF(M12="",0,ROUNDDOWN((POWER((Konst!$C$7-$M12),Konst!$D$7))*Konst!$B$7,0))</f>
        <v>552</v>
      </c>
      <c r="O12" s="142" t="s">
        <v>147</v>
      </c>
      <c r="P12" s="46"/>
      <c r="Q12" s="22">
        <f>IF(O12="",0,ROUNDDOWN((POWER((Konst!$C$12-($O12*Konst!$G$12)),Konst!$D$12))*Konst!$B$12,0))</f>
        <v>664</v>
      </c>
      <c r="R12" s="142" t="s">
        <v>90</v>
      </c>
      <c r="S12" s="22">
        <f>IF(R12="",0,ROUNDDOWN((POWER((($R12*100)-Konst!$C$14),Konst!$D$14))*Konst!$B$14,0))</f>
        <v>544</v>
      </c>
      <c r="T12" s="143" t="s">
        <v>148</v>
      </c>
      <c r="U12" s="22">
        <f>IF(T12="",0,ROUNDDOWN((POWER(($T12-Konst!$C$19),Konst!$D$19))*Konst!$B$19,0))</f>
        <v>332</v>
      </c>
      <c r="V12" s="142" t="s">
        <v>149</v>
      </c>
      <c r="W12" s="4">
        <f t="shared" si="0"/>
        <v>172.17</v>
      </c>
      <c r="X12" s="22">
        <f>IF(V12="",0,ROUNDDOWN((POWER((Konst!$C$9-$W12),Konst!$D$9))*Konst!$B$9,0))</f>
        <v>743</v>
      </c>
      <c r="Y12" s="145">
        <f t="shared" si="1"/>
        <v>4278</v>
      </c>
    </row>
    <row r="13" spans="1:25" ht="12.75">
      <c r="A13" s="41" t="s">
        <v>47</v>
      </c>
      <c r="B13" s="62"/>
      <c r="C13" s="21"/>
      <c r="D13" s="62"/>
      <c r="E13" s="144" t="s">
        <v>144</v>
      </c>
      <c r="F13" s="46"/>
      <c r="G13" s="22">
        <f>IF(E13="",0,ROUNDDOWN((POWER((Konst!$C$5-$E13),Konst!$D$5))*Konst!$B$5,0))</f>
        <v>480</v>
      </c>
      <c r="H13" s="142" t="s">
        <v>145</v>
      </c>
      <c r="I13" s="45"/>
      <c r="J13" s="22">
        <f>IF(H13="",0,ROUNDDOWN((POWER((($H13*100)-Konst!$C$16),Konst!$D$16))*Konst!$B$16,0))</f>
        <v>531</v>
      </c>
      <c r="K13" s="142" t="s">
        <v>74</v>
      </c>
      <c r="L13" s="22">
        <f>IF(K13="",0,ROUNDDOWN((POWER(($K13-Konst!$C$17),Konst!$D$17))*Konst!$B$17,0))</f>
        <v>432</v>
      </c>
      <c r="M13" s="142" t="s">
        <v>146</v>
      </c>
      <c r="N13" s="22">
        <f>IF(M13="",0,ROUNDDOWN((POWER((Konst!$C$7-$M13),Konst!$D$7))*Konst!$B$7,0))</f>
        <v>552</v>
      </c>
      <c r="O13" s="142" t="s">
        <v>147</v>
      </c>
      <c r="P13" s="46"/>
      <c r="Q13" s="22">
        <f>IF(O13="",0,ROUNDDOWN((POWER((Konst!$C$12-($O13*Konst!$G$12)),Konst!$D$12))*Konst!$B$12,0))</f>
        <v>664</v>
      </c>
      <c r="R13" s="142" t="s">
        <v>90</v>
      </c>
      <c r="S13" s="22">
        <f>IF(R13="",0,ROUNDDOWN((POWER((($R13*100)-Konst!$C$14),Konst!$D$14))*Konst!$B$14,0))</f>
        <v>544</v>
      </c>
      <c r="T13" s="143" t="s">
        <v>148</v>
      </c>
      <c r="U13" s="22">
        <f>IF(T13="",0,ROUNDDOWN((POWER(($T13-Konst!$C$19),Konst!$D$19))*Konst!$B$19,0))</f>
        <v>332</v>
      </c>
      <c r="V13" s="142" t="s">
        <v>149</v>
      </c>
      <c r="W13" s="4">
        <f t="shared" si="0"/>
        <v>172.17</v>
      </c>
      <c r="X13" s="22">
        <f>IF(V13="",0,ROUNDDOWN((POWER((Konst!$C$9-$W13),Konst!$D$9))*Konst!$B$9,0))</f>
        <v>743</v>
      </c>
      <c r="Y13" s="145">
        <f t="shared" si="1"/>
        <v>4278</v>
      </c>
    </row>
    <row r="14" spans="1:25" ht="12.75">
      <c r="A14" s="41" t="s">
        <v>48</v>
      </c>
      <c r="B14" s="119"/>
      <c r="C14" s="135"/>
      <c r="D14" s="120"/>
      <c r="E14" s="144" t="s">
        <v>144</v>
      </c>
      <c r="F14" s="46"/>
      <c r="G14" s="22">
        <f>IF(E14="",0,ROUNDDOWN((POWER((Konst!$C$5-$E14),Konst!$D$5))*Konst!$B$5,0))</f>
        <v>480</v>
      </c>
      <c r="H14" s="142" t="s">
        <v>145</v>
      </c>
      <c r="I14" s="45"/>
      <c r="J14" s="22">
        <f>IF(H14="",0,ROUNDDOWN((POWER((($H14*100)-Konst!$C$16),Konst!$D$16))*Konst!$B$16,0))</f>
        <v>531</v>
      </c>
      <c r="K14" s="142" t="s">
        <v>74</v>
      </c>
      <c r="L14" s="22">
        <f>IF(K14="",0,ROUNDDOWN((POWER(($K14-Konst!$C$17),Konst!$D$17))*Konst!$B$17,0))</f>
        <v>432</v>
      </c>
      <c r="M14" s="142" t="s">
        <v>146</v>
      </c>
      <c r="N14" s="22">
        <f>IF(M14="",0,ROUNDDOWN((POWER((Konst!$C$7-$M14),Konst!$D$7))*Konst!$B$7,0))</f>
        <v>552</v>
      </c>
      <c r="O14" s="142" t="s">
        <v>147</v>
      </c>
      <c r="P14" s="46"/>
      <c r="Q14" s="22">
        <f>IF(O14="",0,ROUNDDOWN((POWER((Konst!$C$12-($O14*Konst!$G$12)),Konst!$D$12))*Konst!$B$12,0))</f>
        <v>664</v>
      </c>
      <c r="R14" s="142" t="s">
        <v>90</v>
      </c>
      <c r="S14" s="22">
        <f>IF(R14="",0,ROUNDDOWN((POWER((($R14*100)-Konst!$C$14),Konst!$D$14))*Konst!$B$14,0))</f>
        <v>544</v>
      </c>
      <c r="T14" s="143" t="s">
        <v>148</v>
      </c>
      <c r="U14" s="22">
        <f>IF(T14="",0,ROUNDDOWN((POWER(($T14-Konst!$C$19),Konst!$D$19))*Konst!$B$19,0))</f>
        <v>332</v>
      </c>
      <c r="V14" s="142" t="s">
        <v>149</v>
      </c>
      <c r="W14" s="4">
        <f t="shared" si="0"/>
        <v>172.17</v>
      </c>
      <c r="X14" s="22">
        <f>IF(V14="",0,ROUNDDOWN((POWER((Konst!$C$9-$W14),Konst!$D$9))*Konst!$B$9,0))</f>
        <v>743</v>
      </c>
      <c r="Y14" s="145">
        <f t="shared" si="1"/>
        <v>4278</v>
      </c>
    </row>
    <row r="15" spans="1:25" ht="12.75">
      <c r="A15" s="41" t="s">
        <v>49</v>
      </c>
      <c r="B15" s="53"/>
      <c r="C15" s="3"/>
      <c r="D15" s="53"/>
      <c r="E15" s="144" t="s">
        <v>144</v>
      </c>
      <c r="F15" s="46"/>
      <c r="G15" s="22">
        <f>IF(E15="",0,ROUNDDOWN((POWER((Konst!$C$5-$E15),Konst!$D$5))*Konst!$B$5,0))</f>
        <v>480</v>
      </c>
      <c r="H15" s="142" t="s">
        <v>145</v>
      </c>
      <c r="I15" s="45"/>
      <c r="J15" s="22">
        <f>IF(H15="",0,ROUNDDOWN((POWER((($H15*100)-Konst!$C$16),Konst!$D$16))*Konst!$B$16,0))</f>
        <v>531</v>
      </c>
      <c r="K15" s="142" t="s">
        <v>74</v>
      </c>
      <c r="L15" s="22">
        <f>IF(K15="",0,ROUNDDOWN((POWER(($K15-Konst!$C$17),Konst!$D$17))*Konst!$B$17,0))</f>
        <v>432</v>
      </c>
      <c r="M15" s="142" t="s">
        <v>146</v>
      </c>
      <c r="N15" s="22">
        <f>IF(M15="",0,ROUNDDOWN((POWER((Konst!$C$7-$M15),Konst!$D$7))*Konst!$B$7,0))</f>
        <v>552</v>
      </c>
      <c r="O15" s="142" t="s">
        <v>147</v>
      </c>
      <c r="P15" s="46"/>
      <c r="Q15" s="22">
        <f>IF(O15="",0,ROUNDDOWN((POWER((Konst!$C$12-($O15*Konst!$G$12)),Konst!$D$12))*Konst!$B$12,0))</f>
        <v>664</v>
      </c>
      <c r="R15" s="142" t="s">
        <v>90</v>
      </c>
      <c r="S15" s="22">
        <f>IF(R15="",0,ROUNDDOWN((POWER((($R15*100)-Konst!$C$14),Konst!$D$14))*Konst!$B$14,0))</f>
        <v>544</v>
      </c>
      <c r="T15" s="143" t="s">
        <v>148</v>
      </c>
      <c r="U15" s="22">
        <f>IF(T15="",0,ROUNDDOWN((POWER(($T15-Konst!$C$19),Konst!$D$19))*Konst!$B$19,0))</f>
        <v>332</v>
      </c>
      <c r="V15" s="142" t="s">
        <v>149</v>
      </c>
      <c r="W15" s="4">
        <f t="shared" si="0"/>
        <v>172.17</v>
      </c>
      <c r="X15" s="22">
        <f>IF(V15="",0,ROUNDDOWN((POWER((Konst!$C$9-$W15),Konst!$D$9))*Konst!$B$9,0))</f>
        <v>743</v>
      </c>
      <c r="Y15" s="145">
        <f t="shared" si="1"/>
        <v>4278</v>
      </c>
    </row>
    <row r="16" spans="1:25" ht="12.75">
      <c r="A16" s="41" t="s">
        <v>50</v>
      </c>
      <c r="B16" s="53"/>
      <c r="C16" s="3"/>
      <c r="D16" s="53"/>
      <c r="E16" s="144" t="s">
        <v>144</v>
      </c>
      <c r="F16" s="46"/>
      <c r="G16" s="22">
        <f>IF(E16="",0,ROUNDDOWN((POWER((Konst!$C$5-$E16),Konst!$D$5))*Konst!$B$5,0))</f>
        <v>480</v>
      </c>
      <c r="H16" s="142" t="s">
        <v>145</v>
      </c>
      <c r="I16" s="45"/>
      <c r="J16" s="22">
        <f>IF(H16="",0,ROUNDDOWN((POWER((($H16*100)-Konst!$C$16),Konst!$D$16))*Konst!$B$16,0))</f>
        <v>531</v>
      </c>
      <c r="K16" s="142" t="s">
        <v>74</v>
      </c>
      <c r="L16" s="22">
        <f>IF(K16="",0,ROUNDDOWN((POWER(($K16-Konst!$C$17),Konst!$D$17))*Konst!$B$17,0))</f>
        <v>432</v>
      </c>
      <c r="M16" s="142" t="s">
        <v>146</v>
      </c>
      <c r="N16" s="22">
        <f>IF(M16="",0,ROUNDDOWN((POWER((Konst!$C$7-$M16),Konst!$D$7))*Konst!$B$7,0))</f>
        <v>552</v>
      </c>
      <c r="O16" s="142" t="s">
        <v>147</v>
      </c>
      <c r="P16" s="46"/>
      <c r="Q16" s="22">
        <f>IF(O16="",0,ROUNDDOWN((POWER((Konst!$C$12-($O16*Konst!$G$12)),Konst!$D$12))*Konst!$B$12,0))</f>
        <v>664</v>
      </c>
      <c r="R16" s="142" t="s">
        <v>90</v>
      </c>
      <c r="S16" s="22">
        <f>IF(R16="",0,ROUNDDOWN((POWER((($R16*100)-Konst!$C$14),Konst!$D$14))*Konst!$B$14,0))</f>
        <v>544</v>
      </c>
      <c r="T16" s="143" t="s">
        <v>148</v>
      </c>
      <c r="U16" s="22">
        <f>IF(T16="",0,ROUNDDOWN((POWER(($T16-Konst!$C$19),Konst!$D$19))*Konst!$B$19,0))</f>
        <v>332</v>
      </c>
      <c r="V16" s="142" t="s">
        <v>149</v>
      </c>
      <c r="W16" s="4">
        <f t="shared" si="0"/>
        <v>172.17</v>
      </c>
      <c r="X16" s="22">
        <f>IF(V16="",0,ROUNDDOWN((POWER((Konst!$C$9-$W16),Konst!$D$9))*Konst!$B$9,0))</f>
        <v>743</v>
      </c>
      <c r="Y16" s="145">
        <f t="shared" si="1"/>
        <v>4278</v>
      </c>
    </row>
    <row r="17" spans="1:25" ht="12.75">
      <c r="A17" s="41" t="s">
        <v>51</v>
      </c>
      <c r="B17" s="62"/>
      <c r="C17" s="21"/>
      <c r="D17" s="62"/>
      <c r="E17" s="144" t="s">
        <v>144</v>
      </c>
      <c r="F17" s="46"/>
      <c r="G17" s="22">
        <f>IF(E17="",0,ROUNDDOWN((POWER((Konst!$C$5-$E17),Konst!$D$5))*Konst!$B$5,0))</f>
        <v>480</v>
      </c>
      <c r="H17" s="142" t="s">
        <v>145</v>
      </c>
      <c r="I17" s="45"/>
      <c r="J17" s="22">
        <f>IF(H17="",0,ROUNDDOWN((POWER((($H17*100)-Konst!$C$16),Konst!$D$16))*Konst!$B$16,0))</f>
        <v>531</v>
      </c>
      <c r="K17" s="142" t="s">
        <v>74</v>
      </c>
      <c r="L17" s="22">
        <f>IF(K17="",0,ROUNDDOWN((POWER(($K17-Konst!$C$17),Konst!$D$17))*Konst!$B$17,0))</f>
        <v>432</v>
      </c>
      <c r="M17" s="142" t="s">
        <v>146</v>
      </c>
      <c r="N17" s="22">
        <f>IF(M17="",0,ROUNDDOWN((POWER((Konst!$C$7-$M17),Konst!$D$7))*Konst!$B$7,0))</f>
        <v>552</v>
      </c>
      <c r="O17" s="142" t="s">
        <v>147</v>
      </c>
      <c r="P17" s="46"/>
      <c r="Q17" s="22">
        <f>IF(O17="",0,ROUNDDOWN((POWER((Konst!$C$12-($O17*Konst!$G$12)),Konst!$D$12))*Konst!$B$12,0))</f>
        <v>664</v>
      </c>
      <c r="R17" s="142" t="s">
        <v>90</v>
      </c>
      <c r="S17" s="22">
        <f>IF(R17="",0,ROUNDDOWN((POWER((($R17*100)-Konst!$C$14),Konst!$D$14))*Konst!$B$14,0))</f>
        <v>544</v>
      </c>
      <c r="T17" s="143" t="s">
        <v>148</v>
      </c>
      <c r="U17" s="22">
        <f>IF(T17="",0,ROUNDDOWN((POWER(($T17-Konst!$C$19),Konst!$D$19))*Konst!$B$19,0))</f>
        <v>332</v>
      </c>
      <c r="V17" s="142" t="s">
        <v>149</v>
      </c>
      <c r="W17" s="4">
        <f t="shared" si="0"/>
        <v>172.17</v>
      </c>
      <c r="X17" s="22">
        <f>IF(V17="",0,ROUNDDOWN((POWER((Konst!$C$9-$W17),Konst!$D$9))*Konst!$B$9,0))</f>
        <v>743</v>
      </c>
      <c r="Y17" s="145">
        <f t="shared" si="1"/>
        <v>4278</v>
      </c>
    </row>
    <row r="18" spans="1:25" ht="12.75">
      <c r="A18" s="41" t="s">
        <v>52</v>
      </c>
      <c r="B18" s="53"/>
      <c r="C18" s="3"/>
      <c r="D18" s="53"/>
      <c r="E18" s="144" t="s">
        <v>144</v>
      </c>
      <c r="F18" s="46"/>
      <c r="G18" s="22">
        <f>IF(E18="",0,ROUNDDOWN((POWER((Konst!$C$5-$E18),Konst!$D$5))*Konst!$B$5,0))</f>
        <v>480</v>
      </c>
      <c r="H18" s="142" t="s">
        <v>145</v>
      </c>
      <c r="I18" s="45"/>
      <c r="J18" s="22">
        <f>IF(H18="",0,ROUNDDOWN((POWER((($H18*100)-Konst!$C$16),Konst!$D$16))*Konst!$B$16,0))</f>
        <v>531</v>
      </c>
      <c r="K18" s="142" t="s">
        <v>74</v>
      </c>
      <c r="L18" s="22">
        <f>IF(K18="",0,ROUNDDOWN((POWER(($K18-Konst!$C$17),Konst!$D$17))*Konst!$B$17,0))</f>
        <v>432</v>
      </c>
      <c r="M18" s="142" t="s">
        <v>146</v>
      </c>
      <c r="N18" s="22">
        <f>IF(M18="",0,ROUNDDOWN((POWER((Konst!$C$7-$M18),Konst!$D$7))*Konst!$B$7,0))</f>
        <v>552</v>
      </c>
      <c r="O18" s="142" t="s">
        <v>147</v>
      </c>
      <c r="P18" s="46"/>
      <c r="Q18" s="22">
        <f>IF(O18="",0,ROUNDDOWN((POWER((Konst!$C$12-($O18*Konst!$G$12)),Konst!$D$12))*Konst!$B$12,0))</f>
        <v>664</v>
      </c>
      <c r="R18" s="142" t="s">
        <v>90</v>
      </c>
      <c r="S18" s="22">
        <f>IF(R18="",0,ROUNDDOWN((POWER((($R18*100)-Konst!$C$14),Konst!$D$14))*Konst!$B$14,0))</f>
        <v>544</v>
      </c>
      <c r="T18" s="143" t="s">
        <v>148</v>
      </c>
      <c r="U18" s="22">
        <f>IF(T18="",0,ROUNDDOWN((POWER(($T18-Konst!$C$19),Konst!$D$19))*Konst!$B$19,0))</f>
        <v>332</v>
      </c>
      <c r="V18" s="142" t="s">
        <v>149</v>
      </c>
      <c r="W18" s="4">
        <f t="shared" si="0"/>
        <v>172.17</v>
      </c>
      <c r="X18" s="22">
        <f>IF(V18="",0,ROUNDDOWN((POWER((Konst!$C$9-$W18),Konst!$D$9))*Konst!$B$9,0))</f>
        <v>743</v>
      </c>
      <c r="Y18" s="145">
        <f t="shared" si="1"/>
        <v>4278</v>
      </c>
    </row>
    <row r="19" spans="1:25" ht="12.75">
      <c r="A19" s="41" t="s">
        <v>53</v>
      </c>
      <c r="B19" s="53"/>
      <c r="C19" s="3"/>
      <c r="D19" s="53"/>
      <c r="E19" s="144" t="s">
        <v>144</v>
      </c>
      <c r="F19" s="46"/>
      <c r="G19" s="22">
        <f>IF(E19="",0,ROUNDDOWN((POWER((Konst!$C$5-$E19),Konst!$D$5))*Konst!$B$5,0))</f>
        <v>480</v>
      </c>
      <c r="H19" s="142" t="s">
        <v>145</v>
      </c>
      <c r="I19" s="45"/>
      <c r="J19" s="22">
        <f>IF(H19="",0,ROUNDDOWN((POWER((($H19*100)-Konst!$C$16),Konst!$D$16))*Konst!$B$16,0))</f>
        <v>531</v>
      </c>
      <c r="K19" s="142" t="s">
        <v>74</v>
      </c>
      <c r="L19" s="22">
        <f>IF(K19="",0,ROUNDDOWN((POWER(($K19-Konst!$C$17),Konst!$D$17))*Konst!$B$17,0))</f>
        <v>432</v>
      </c>
      <c r="M19" s="142" t="s">
        <v>146</v>
      </c>
      <c r="N19" s="22">
        <f>IF(M19="",0,ROUNDDOWN((POWER((Konst!$C$7-$M19),Konst!$D$7))*Konst!$B$7,0))</f>
        <v>552</v>
      </c>
      <c r="O19" s="142" t="s">
        <v>147</v>
      </c>
      <c r="P19" s="46"/>
      <c r="Q19" s="22">
        <f>IF(O19="",0,ROUNDDOWN((POWER((Konst!$C$12-($O19*Konst!$G$12)),Konst!$D$12))*Konst!$B$12,0))</f>
        <v>664</v>
      </c>
      <c r="R19" s="142" t="s">
        <v>90</v>
      </c>
      <c r="S19" s="22">
        <f>IF(R19="",0,ROUNDDOWN((POWER((($R19*100)-Konst!$C$14),Konst!$D$14))*Konst!$B$14,0))</f>
        <v>544</v>
      </c>
      <c r="T19" s="143" t="s">
        <v>148</v>
      </c>
      <c r="U19" s="22">
        <f>IF(T19="",0,ROUNDDOWN((POWER(($T19-Konst!$C$19),Konst!$D$19))*Konst!$B$19,0))</f>
        <v>332</v>
      </c>
      <c r="V19" s="142" t="s">
        <v>149</v>
      </c>
      <c r="W19" s="4">
        <f t="shared" si="0"/>
        <v>172.17</v>
      </c>
      <c r="X19" s="22">
        <f>IF(V19="",0,ROUNDDOWN((POWER((Konst!$C$9-$W19),Konst!$D$9))*Konst!$B$9,0))</f>
        <v>743</v>
      </c>
      <c r="Y19" s="145">
        <f t="shared" si="1"/>
        <v>4278</v>
      </c>
    </row>
    <row r="20" spans="1:25" ht="12.75">
      <c r="A20" s="41" t="s">
        <v>54</v>
      </c>
      <c r="B20" s="53"/>
      <c r="C20" s="3"/>
      <c r="D20" s="53"/>
      <c r="E20" s="144" t="s">
        <v>144</v>
      </c>
      <c r="F20" s="46"/>
      <c r="G20" s="22">
        <f>IF(E20="",0,ROUNDDOWN((POWER((Konst!$C$5-$E20),Konst!$D$5))*Konst!$B$5,0))</f>
        <v>480</v>
      </c>
      <c r="H20" s="142" t="s">
        <v>145</v>
      </c>
      <c r="I20" s="45"/>
      <c r="J20" s="22">
        <f>IF(H20="",0,ROUNDDOWN((POWER((($H20*100)-Konst!$C$16),Konst!$D$16))*Konst!$B$16,0))</f>
        <v>531</v>
      </c>
      <c r="K20" s="142" t="s">
        <v>74</v>
      </c>
      <c r="L20" s="22">
        <f>IF(K20="",0,ROUNDDOWN((POWER(($K20-Konst!$C$17),Konst!$D$17))*Konst!$B$17,0))</f>
        <v>432</v>
      </c>
      <c r="M20" s="142" t="s">
        <v>146</v>
      </c>
      <c r="N20" s="22">
        <f>IF(M20="",0,ROUNDDOWN((POWER((Konst!$C$7-$M20),Konst!$D$7))*Konst!$B$7,0))</f>
        <v>552</v>
      </c>
      <c r="O20" s="142" t="s">
        <v>147</v>
      </c>
      <c r="P20" s="46"/>
      <c r="Q20" s="22">
        <f>IF(O20="",0,ROUNDDOWN((POWER((Konst!$C$12-($O20*Konst!$G$12)),Konst!$D$12))*Konst!$B$12,0))</f>
        <v>664</v>
      </c>
      <c r="R20" s="142" t="s">
        <v>90</v>
      </c>
      <c r="S20" s="22">
        <f>IF(R20="",0,ROUNDDOWN((POWER((($R20*100)-Konst!$C$14),Konst!$D$14))*Konst!$B$14,0))</f>
        <v>544</v>
      </c>
      <c r="T20" s="143" t="s">
        <v>148</v>
      </c>
      <c r="U20" s="22">
        <f>IF(T20="",0,ROUNDDOWN((POWER(($T20-Konst!$C$19),Konst!$D$19))*Konst!$B$19,0))</f>
        <v>332</v>
      </c>
      <c r="V20" s="142" t="s">
        <v>149</v>
      </c>
      <c r="W20" s="4">
        <f t="shared" si="0"/>
        <v>172.17</v>
      </c>
      <c r="X20" s="22">
        <f>IF(V20="",0,ROUNDDOWN((POWER((Konst!$C$9-$W20),Konst!$D$9))*Konst!$B$9,0))</f>
        <v>743</v>
      </c>
      <c r="Y20" s="145">
        <f t="shared" si="1"/>
        <v>4278</v>
      </c>
    </row>
    <row r="21" spans="1:25" ht="12.75">
      <c r="A21" s="41" t="s">
        <v>55</v>
      </c>
      <c r="B21" s="53"/>
      <c r="C21" s="3"/>
      <c r="D21" s="53"/>
      <c r="E21" s="144" t="s">
        <v>144</v>
      </c>
      <c r="F21" s="46"/>
      <c r="G21" s="22">
        <f>IF(E21="",0,ROUNDDOWN((POWER((Konst!$C$5-$E21),Konst!$D$5))*Konst!$B$5,0))</f>
        <v>480</v>
      </c>
      <c r="H21" s="142" t="s">
        <v>145</v>
      </c>
      <c r="I21" s="45"/>
      <c r="J21" s="22">
        <f>IF(H21="",0,ROUNDDOWN((POWER((($H21*100)-Konst!$C$16),Konst!$D$16))*Konst!$B$16,0))</f>
        <v>531</v>
      </c>
      <c r="K21" s="142" t="s">
        <v>74</v>
      </c>
      <c r="L21" s="22">
        <f>IF(K21="",0,ROUNDDOWN((POWER(($K21-Konst!$C$17),Konst!$D$17))*Konst!$B$17,0))</f>
        <v>432</v>
      </c>
      <c r="M21" s="142" t="s">
        <v>146</v>
      </c>
      <c r="N21" s="22">
        <f>IF(M21="",0,ROUNDDOWN((POWER((Konst!$C$7-$M21),Konst!$D$7))*Konst!$B$7,0))</f>
        <v>552</v>
      </c>
      <c r="O21" s="142" t="s">
        <v>147</v>
      </c>
      <c r="P21" s="46"/>
      <c r="Q21" s="22">
        <f>IF(O21="",0,ROUNDDOWN((POWER((Konst!$C$12-($O21*Konst!$G$12)),Konst!$D$12))*Konst!$B$12,0))</f>
        <v>664</v>
      </c>
      <c r="R21" s="142" t="s">
        <v>90</v>
      </c>
      <c r="S21" s="22">
        <f>IF(R21="",0,ROUNDDOWN((POWER((($R21*100)-Konst!$C$14),Konst!$D$14))*Konst!$B$14,0))</f>
        <v>544</v>
      </c>
      <c r="T21" s="143" t="s">
        <v>148</v>
      </c>
      <c r="U21" s="22">
        <f>IF(T21="",0,ROUNDDOWN((POWER(($T21-Konst!$C$19),Konst!$D$19))*Konst!$B$19,0))</f>
        <v>332</v>
      </c>
      <c r="V21" s="142" t="s">
        <v>149</v>
      </c>
      <c r="W21" s="4">
        <f t="shared" si="0"/>
        <v>172.17</v>
      </c>
      <c r="X21" s="22">
        <f>IF(V21="",0,ROUNDDOWN((POWER((Konst!$C$9-$W21),Konst!$D$9))*Konst!$B$9,0))</f>
        <v>743</v>
      </c>
      <c r="Y21" s="145">
        <f t="shared" si="1"/>
        <v>4278</v>
      </c>
    </row>
    <row r="22" spans="1:25" ht="12.75">
      <c r="A22" s="41" t="s">
        <v>56</v>
      </c>
      <c r="B22" s="53"/>
      <c r="C22" s="3"/>
      <c r="D22" s="53"/>
      <c r="E22" s="144" t="s">
        <v>144</v>
      </c>
      <c r="F22" s="46"/>
      <c r="G22" s="22">
        <f>IF(E22="",0,ROUNDDOWN((POWER((Konst!$C$5-$E22),Konst!$D$5))*Konst!$B$5,0))</f>
        <v>480</v>
      </c>
      <c r="H22" s="142" t="s">
        <v>145</v>
      </c>
      <c r="I22" s="45"/>
      <c r="J22" s="22">
        <f>IF(H22="",0,ROUNDDOWN((POWER((($H22*100)-Konst!$C$16),Konst!$D$16))*Konst!$B$16,0))</f>
        <v>531</v>
      </c>
      <c r="K22" s="142" t="s">
        <v>74</v>
      </c>
      <c r="L22" s="22">
        <f>IF(K22="",0,ROUNDDOWN((POWER(($K22-Konst!$C$17),Konst!$D$17))*Konst!$B$17,0))</f>
        <v>432</v>
      </c>
      <c r="M22" s="142" t="s">
        <v>146</v>
      </c>
      <c r="N22" s="22">
        <f>IF(M22="",0,ROUNDDOWN((POWER((Konst!$C$7-$M22),Konst!$D$7))*Konst!$B$7,0))</f>
        <v>552</v>
      </c>
      <c r="O22" s="142" t="s">
        <v>147</v>
      </c>
      <c r="P22" s="46"/>
      <c r="Q22" s="22">
        <f>IF(O22="",0,ROUNDDOWN((POWER((Konst!$C$12-($O22*Konst!$G$12)),Konst!$D$12))*Konst!$B$12,0))</f>
        <v>664</v>
      </c>
      <c r="R22" s="142" t="s">
        <v>90</v>
      </c>
      <c r="S22" s="22">
        <f>IF(R22="",0,ROUNDDOWN((POWER((($R22*100)-Konst!$C$14),Konst!$D$14))*Konst!$B$14,0))</f>
        <v>544</v>
      </c>
      <c r="T22" s="143" t="s">
        <v>148</v>
      </c>
      <c r="U22" s="22">
        <f>IF(T22="",0,ROUNDDOWN((POWER(($T22-Konst!$C$19),Konst!$D$19))*Konst!$B$19,0))</f>
        <v>332</v>
      </c>
      <c r="V22" s="142" t="s">
        <v>149</v>
      </c>
      <c r="W22" s="4">
        <f t="shared" si="0"/>
        <v>172.17</v>
      </c>
      <c r="X22" s="22">
        <f>IF(V22="",0,ROUNDDOWN((POWER((Konst!$C$9-$W22),Konst!$D$9))*Konst!$B$9,0))</f>
        <v>743</v>
      </c>
      <c r="Y22" s="145">
        <f t="shared" si="1"/>
        <v>4278</v>
      </c>
    </row>
    <row r="23" spans="1:25" ht="12.75">
      <c r="A23" s="109"/>
      <c r="B23" s="118"/>
      <c r="C23" s="6"/>
      <c r="D23" s="101"/>
      <c r="E23" s="64"/>
      <c r="F23" s="65"/>
      <c r="G23" s="36"/>
      <c r="H23" s="87"/>
      <c r="I23" s="88"/>
      <c r="J23" s="36"/>
      <c r="K23" s="87"/>
      <c r="L23" s="36"/>
      <c r="M23" s="87"/>
      <c r="N23" s="36"/>
      <c r="O23" s="87"/>
      <c r="P23" s="65"/>
      <c r="Q23" s="36"/>
      <c r="R23" s="87"/>
      <c r="S23" s="36"/>
      <c r="T23" s="37"/>
      <c r="U23" s="36"/>
      <c r="V23" s="87"/>
      <c r="W23" s="7"/>
      <c r="X23" s="36"/>
      <c r="Y23" s="90"/>
    </row>
    <row r="24" ht="12.75">
      <c r="E24" s="30"/>
    </row>
    <row r="25" ht="12.75">
      <c r="E25" s="30"/>
    </row>
    <row r="26" ht="12.75">
      <c r="E26" s="30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11"/>
  <dimension ref="A1:Z102"/>
  <sheetViews>
    <sheetView view="pageBreakPreview" zoomScaleNormal="85" zoomScaleSheetLayoutView="100" workbookViewId="0" topLeftCell="A1">
      <selection activeCell="R30" sqref="R30"/>
    </sheetView>
  </sheetViews>
  <sheetFormatPr defaultColWidth="9.00390625" defaultRowHeight="12.75"/>
  <cols>
    <col min="1" max="1" width="3.875" style="28" customWidth="1"/>
    <col min="2" max="2" width="19.00390625" style="2" customWidth="1"/>
    <col min="3" max="3" width="3.00390625" style="2" bestFit="1" customWidth="1"/>
    <col min="4" max="4" width="24.00390625" style="27" customWidth="1"/>
    <col min="5" max="5" width="6.875" style="32" customWidth="1"/>
    <col min="6" max="6" width="3.75390625" style="47" customWidth="1"/>
    <col min="7" max="7" width="4.125" style="23" customWidth="1"/>
    <col min="8" max="8" width="5.375" style="30" customWidth="1"/>
    <col min="9" max="9" width="4.625" style="51" customWidth="1"/>
    <col min="10" max="10" width="5.75390625" style="23" customWidth="1"/>
    <col min="11" max="11" width="6.25390625" style="2" bestFit="1" customWidth="1"/>
    <col min="12" max="12" width="5.375" style="23" customWidth="1"/>
    <col min="13" max="13" width="6.625" style="2" customWidth="1"/>
    <col min="14" max="14" width="4.375" style="23" customWidth="1"/>
    <col min="15" max="15" width="5.875" style="2" customWidth="1"/>
    <col min="16" max="16" width="5.00390625" style="49" bestFit="1" customWidth="1"/>
    <col min="17" max="17" width="4.00390625" style="23" customWidth="1"/>
    <col min="18" max="18" width="5.25390625" style="2" customWidth="1"/>
    <col min="19" max="19" width="4.75390625" style="23" customWidth="1"/>
    <col min="20" max="20" width="5.125" style="2" customWidth="1"/>
    <col min="21" max="21" width="4.375" style="23" customWidth="1"/>
    <col min="22" max="22" width="8.125" style="2" bestFit="1" customWidth="1"/>
    <col min="23" max="23" width="7.25390625" style="2" customWidth="1"/>
    <col min="24" max="24" width="5.00390625" style="23" bestFit="1" customWidth="1"/>
    <col min="25" max="25" width="7.00390625" style="2" customWidth="1"/>
    <col min="26" max="28" width="9.125" style="2" customWidth="1"/>
    <col min="29" max="29" width="7.25390625" style="2" customWidth="1"/>
    <col min="30" max="16384" width="9.125" style="2" customWidth="1"/>
  </cols>
  <sheetData>
    <row r="1" spans="1:25" ht="12.75">
      <c r="A1" s="8"/>
      <c r="B1" s="9" t="s">
        <v>113</v>
      </c>
      <c r="C1" s="10"/>
      <c r="D1" s="24"/>
      <c r="E1" s="31"/>
      <c r="G1" s="12"/>
      <c r="H1" s="29"/>
      <c r="I1" s="52"/>
      <c r="J1" s="12"/>
      <c r="K1" s="11"/>
      <c r="L1" s="12"/>
      <c r="M1" s="11"/>
      <c r="N1" s="12"/>
      <c r="O1" s="11"/>
      <c r="P1" s="47"/>
      <c r="Q1" s="12"/>
      <c r="R1" s="11"/>
      <c r="S1" s="12"/>
      <c r="T1" s="11"/>
      <c r="U1" s="12"/>
      <c r="V1" s="11"/>
      <c r="W1" s="11"/>
      <c r="X1" s="12"/>
      <c r="Y1" s="13"/>
    </row>
    <row r="2" spans="1:25" ht="12.75">
      <c r="A2" s="14"/>
      <c r="B2" s="3"/>
      <c r="C2" s="3"/>
      <c r="D2" s="132"/>
      <c r="E2" s="14" t="s">
        <v>0</v>
      </c>
      <c r="F2" s="48"/>
      <c r="G2" s="17"/>
      <c r="H2" s="14" t="s">
        <v>11</v>
      </c>
      <c r="I2" s="50"/>
      <c r="J2" s="17"/>
      <c r="K2" s="15" t="s">
        <v>35</v>
      </c>
      <c r="L2" s="17"/>
      <c r="M2" s="15" t="s">
        <v>5</v>
      </c>
      <c r="N2" s="17"/>
      <c r="O2" s="15" t="s">
        <v>105</v>
      </c>
      <c r="P2" s="48"/>
      <c r="Q2" s="17"/>
      <c r="R2" s="15" t="s">
        <v>21</v>
      </c>
      <c r="S2" s="17"/>
      <c r="T2" s="15" t="s">
        <v>106</v>
      </c>
      <c r="U2" s="17"/>
      <c r="V2" s="15" t="s">
        <v>27</v>
      </c>
      <c r="W2" s="19"/>
      <c r="X2" s="17"/>
      <c r="Y2" s="18" t="s">
        <v>26</v>
      </c>
    </row>
    <row r="3" spans="1:26" ht="12.75">
      <c r="A3" s="41" t="s">
        <v>37</v>
      </c>
      <c r="B3" s="62"/>
      <c r="C3" s="21"/>
      <c r="D3" s="62"/>
      <c r="E3" s="144" t="s">
        <v>138</v>
      </c>
      <c r="F3" s="46"/>
      <c r="G3" s="22">
        <f>IF(E3="",0,ROUNDDOWN((POWER((Konst!$C$5-$E3),Konst!$D$5))*Konst!$B$5,0))</f>
        <v>418</v>
      </c>
      <c r="H3" s="142" t="s">
        <v>139</v>
      </c>
      <c r="I3" s="45"/>
      <c r="J3" s="22">
        <f>IF(H3="",0,ROUNDDOWN((POWER((($H3*100)-Konst!$C$16),Konst!$D$16))*Konst!$B$16,0))</f>
        <v>402</v>
      </c>
      <c r="K3" s="142" t="s">
        <v>133</v>
      </c>
      <c r="L3" s="22">
        <f>IF(K3="",0,ROUNDDOWN((POWER(($K3-Konst!$C$17),Konst!$D$17))*Konst!$B$17,0))</f>
        <v>426</v>
      </c>
      <c r="M3" s="142" t="s">
        <v>140</v>
      </c>
      <c r="N3" s="22">
        <f>IF(M3="",0,ROUNDDOWN((POWER((Konst!$C$7-$M3),Konst!$D$7))*Konst!$B$7,0))</f>
        <v>444</v>
      </c>
      <c r="O3" s="142" t="s">
        <v>82</v>
      </c>
      <c r="P3" s="46"/>
      <c r="Q3" s="22">
        <f>IF(O3="",0,ROUNDDOWN((POWER((Konst!$C$12-($O3*Konst!$F$12)),Konst!$D$12))*Konst!$B$12,0))</f>
        <v>474</v>
      </c>
      <c r="R3" s="142" t="s">
        <v>141</v>
      </c>
      <c r="S3" s="22">
        <f>IF(R3="",0,ROUNDDOWN((POWER((($R3*100)-Konst!$C$14),Konst!$D$14))*Konst!$B$14,0))</f>
        <v>389</v>
      </c>
      <c r="T3" s="143" t="s">
        <v>142</v>
      </c>
      <c r="U3" s="22">
        <f>IF(T3="",0,ROUNDDOWN((POWER(($T3-Konst!$C$19),Konst!$D$19))*Konst!$B$19,0))</f>
        <v>300</v>
      </c>
      <c r="V3" s="142" t="s">
        <v>143</v>
      </c>
      <c r="W3" s="4">
        <f aca="true" t="shared" si="0" ref="W3:W22">VALUE(60*MID(V3,1,1))+VALUE(MID(V3,3,2))+VALUE(MID(V3,6,2)/100)</f>
        <v>207.7</v>
      </c>
      <c r="X3" s="22">
        <f>IF(V3="",0,ROUNDDOWN((POWER((Konst!$C$9-$W3),Konst!$D$9))*Konst!$B$9,0))</f>
        <v>419</v>
      </c>
      <c r="Y3" s="145">
        <f aca="true" t="shared" si="1" ref="Y3:Y22">SUM(G3,J3,L3,N3,S3,Q3,U3,X3)</f>
        <v>3272</v>
      </c>
      <c r="Z3" s="2">
        <v>3300</v>
      </c>
    </row>
    <row r="4" spans="1:25" ht="12.75">
      <c r="A4" s="41" t="s">
        <v>38</v>
      </c>
      <c r="B4" s="53"/>
      <c r="C4" s="3"/>
      <c r="D4" s="53"/>
      <c r="E4" s="144" t="s">
        <v>138</v>
      </c>
      <c r="F4" s="46"/>
      <c r="G4" s="22">
        <f>IF(E4="",0,ROUNDDOWN((POWER((Konst!$C$5-$E4),Konst!$D$5))*Konst!$B$5,0))</f>
        <v>418</v>
      </c>
      <c r="H4" s="142" t="s">
        <v>139</v>
      </c>
      <c r="I4" s="45"/>
      <c r="J4" s="22">
        <f>IF(H4="",0,ROUNDDOWN((POWER((($H4*100)-Konst!$C$16),Konst!$D$16))*Konst!$B$16,0))</f>
        <v>402</v>
      </c>
      <c r="K4" s="142" t="s">
        <v>133</v>
      </c>
      <c r="L4" s="22">
        <f>IF(K4="",0,ROUNDDOWN((POWER(($K4-Konst!$C$17),Konst!$D$17))*Konst!$B$17,0))</f>
        <v>426</v>
      </c>
      <c r="M4" s="142" t="s">
        <v>140</v>
      </c>
      <c r="N4" s="22">
        <f>IF(M4="",0,ROUNDDOWN((POWER((Konst!$C$7-$M4),Konst!$D$7))*Konst!$B$7,0))</f>
        <v>444</v>
      </c>
      <c r="O4" s="142" t="s">
        <v>82</v>
      </c>
      <c r="P4" s="46"/>
      <c r="Q4" s="22">
        <f>IF(O4="",0,ROUNDDOWN((POWER((Konst!$C$12-($O4*Konst!$F$12)),Konst!$D$12))*Konst!$B$12,0))</f>
        <v>474</v>
      </c>
      <c r="R4" s="142" t="s">
        <v>141</v>
      </c>
      <c r="S4" s="22">
        <f>IF(R4="",0,ROUNDDOWN((POWER((($R4*100)-Konst!$C$14),Konst!$D$14))*Konst!$B$14,0))</f>
        <v>389</v>
      </c>
      <c r="T4" s="143" t="s">
        <v>142</v>
      </c>
      <c r="U4" s="22">
        <f>IF(T4="",0,ROUNDDOWN((POWER(($T4-Konst!$C$19),Konst!$D$19))*Konst!$B$19,0))</f>
        <v>300</v>
      </c>
      <c r="V4" s="142" t="s">
        <v>143</v>
      </c>
      <c r="W4" s="4">
        <f t="shared" si="0"/>
        <v>207.7</v>
      </c>
      <c r="X4" s="22">
        <f>IF(V4="",0,ROUNDDOWN((POWER((Konst!$C$9-$W4),Konst!$D$9))*Konst!$B$9,0))</f>
        <v>419</v>
      </c>
      <c r="Y4" s="145">
        <f t="shared" si="1"/>
        <v>3272</v>
      </c>
    </row>
    <row r="5" spans="1:25" ht="12.75">
      <c r="A5" s="41" t="s">
        <v>39</v>
      </c>
      <c r="B5" s="62"/>
      <c r="C5" s="21"/>
      <c r="D5" s="62"/>
      <c r="E5" s="144" t="s">
        <v>138</v>
      </c>
      <c r="F5" s="46"/>
      <c r="G5" s="22">
        <f>IF(E5="",0,ROUNDDOWN((POWER((Konst!$C$5-$E5),Konst!$D$5))*Konst!$B$5,0))</f>
        <v>418</v>
      </c>
      <c r="H5" s="142" t="s">
        <v>139</v>
      </c>
      <c r="I5" s="45"/>
      <c r="J5" s="22">
        <f>IF(H5="",0,ROUNDDOWN((POWER((($H5*100)-Konst!$C$16),Konst!$D$16))*Konst!$B$16,0))</f>
        <v>402</v>
      </c>
      <c r="K5" s="142" t="s">
        <v>133</v>
      </c>
      <c r="L5" s="22">
        <f>IF(K5="",0,ROUNDDOWN((POWER(($K5-Konst!$C$17),Konst!$D$17))*Konst!$B$17,0))</f>
        <v>426</v>
      </c>
      <c r="M5" s="142" t="s">
        <v>140</v>
      </c>
      <c r="N5" s="22">
        <f>IF(M5="",0,ROUNDDOWN((POWER((Konst!$C$7-$M5),Konst!$D$7))*Konst!$B$7,0))</f>
        <v>444</v>
      </c>
      <c r="O5" s="142" t="s">
        <v>82</v>
      </c>
      <c r="P5" s="46"/>
      <c r="Q5" s="22">
        <f>IF(O5="",0,ROUNDDOWN((POWER((Konst!$C$12-($O5*Konst!$F$12)),Konst!$D$12))*Konst!$B$12,0))</f>
        <v>474</v>
      </c>
      <c r="R5" s="142" t="s">
        <v>141</v>
      </c>
      <c r="S5" s="22">
        <f>IF(R5="",0,ROUNDDOWN((POWER((($R5*100)-Konst!$C$14),Konst!$D$14))*Konst!$B$14,0))</f>
        <v>389</v>
      </c>
      <c r="T5" s="143" t="s">
        <v>142</v>
      </c>
      <c r="U5" s="22">
        <f>IF(T5="",0,ROUNDDOWN((POWER(($T5-Konst!$C$19),Konst!$D$19))*Konst!$B$19,0))</f>
        <v>300</v>
      </c>
      <c r="V5" s="142" t="s">
        <v>143</v>
      </c>
      <c r="W5" s="4">
        <f t="shared" si="0"/>
        <v>207.7</v>
      </c>
      <c r="X5" s="22">
        <f>IF(V5="",0,ROUNDDOWN((POWER((Konst!$C$9-$W5),Konst!$D$9))*Konst!$B$9,0))</f>
        <v>419</v>
      </c>
      <c r="Y5" s="145">
        <f t="shared" si="1"/>
        <v>3272</v>
      </c>
    </row>
    <row r="6" spans="1:25" ht="12.75">
      <c r="A6" s="41" t="s">
        <v>40</v>
      </c>
      <c r="B6" s="53"/>
      <c r="C6" s="3"/>
      <c r="D6" s="53"/>
      <c r="E6" s="144" t="s">
        <v>138</v>
      </c>
      <c r="F6" s="46"/>
      <c r="G6" s="22">
        <f>IF(E6="",0,ROUNDDOWN((POWER((Konst!$C$5-$E6),Konst!$D$5))*Konst!$B$5,0))</f>
        <v>418</v>
      </c>
      <c r="H6" s="142" t="s">
        <v>139</v>
      </c>
      <c r="I6" s="45"/>
      <c r="J6" s="22">
        <f>IF(H6="",0,ROUNDDOWN((POWER((($H6*100)-Konst!$C$16),Konst!$D$16))*Konst!$B$16,0))</f>
        <v>402</v>
      </c>
      <c r="K6" s="142" t="s">
        <v>133</v>
      </c>
      <c r="L6" s="22">
        <f>IF(K6="",0,ROUNDDOWN((POWER(($K6-Konst!$C$17),Konst!$D$17))*Konst!$B$17,0))</f>
        <v>426</v>
      </c>
      <c r="M6" s="142" t="s">
        <v>140</v>
      </c>
      <c r="N6" s="22">
        <f>IF(M6="",0,ROUNDDOWN((POWER((Konst!$C$7-$M6),Konst!$D$7))*Konst!$B$7,0))</f>
        <v>444</v>
      </c>
      <c r="O6" s="142" t="s">
        <v>82</v>
      </c>
      <c r="P6" s="46"/>
      <c r="Q6" s="22">
        <f>IF(O6="",0,ROUNDDOWN((POWER((Konst!$C$12-($O6*Konst!$F$12)),Konst!$D$12))*Konst!$B$12,0))</f>
        <v>474</v>
      </c>
      <c r="R6" s="142" t="s">
        <v>141</v>
      </c>
      <c r="S6" s="22">
        <f>IF(R6="",0,ROUNDDOWN((POWER((($R6*100)-Konst!$C$14),Konst!$D$14))*Konst!$B$14,0))</f>
        <v>389</v>
      </c>
      <c r="T6" s="143" t="s">
        <v>142</v>
      </c>
      <c r="U6" s="22">
        <f>IF(T6="",0,ROUNDDOWN((POWER(($T6-Konst!$C$19),Konst!$D$19))*Konst!$B$19,0))</f>
        <v>300</v>
      </c>
      <c r="V6" s="142" t="s">
        <v>143</v>
      </c>
      <c r="W6" s="4">
        <f t="shared" si="0"/>
        <v>207.7</v>
      </c>
      <c r="X6" s="22">
        <f>IF(V6="",0,ROUNDDOWN((POWER((Konst!$C$9-$W6),Konst!$D$9))*Konst!$B$9,0))</f>
        <v>419</v>
      </c>
      <c r="Y6" s="145">
        <f t="shared" si="1"/>
        <v>3272</v>
      </c>
    </row>
    <row r="7" spans="1:25" ht="12.75">
      <c r="A7" s="41" t="s">
        <v>41</v>
      </c>
      <c r="B7" s="53"/>
      <c r="C7" s="3"/>
      <c r="D7" s="53"/>
      <c r="E7" s="144" t="s">
        <v>138</v>
      </c>
      <c r="F7" s="46"/>
      <c r="G7" s="22">
        <f>IF(E7="",0,ROUNDDOWN((POWER((Konst!$C$5-$E7),Konst!$D$5))*Konst!$B$5,0))</f>
        <v>418</v>
      </c>
      <c r="H7" s="142" t="s">
        <v>139</v>
      </c>
      <c r="I7" s="45"/>
      <c r="J7" s="22">
        <f>IF(H7="",0,ROUNDDOWN((POWER((($H7*100)-Konst!$C$16),Konst!$D$16))*Konst!$B$16,0))</f>
        <v>402</v>
      </c>
      <c r="K7" s="142" t="s">
        <v>133</v>
      </c>
      <c r="L7" s="22">
        <f>IF(K7="",0,ROUNDDOWN((POWER(($K7-Konst!$C$17),Konst!$D$17))*Konst!$B$17,0))</f>
        <v>426</v>
      </c>
      <c r="M7" s="142" t="s">
        <v>140</v>
      </c>
      <c r="N7" s="22">
        <f>IF(M7="",0,ROUNDDOWN((POWER((Konst!$C$7-$M7),Konst!$D$7))*Konst!$B$7,0))</f>
        <v>444</v>
      </c>
      <c r="O7" s="142" t="s">
        <v>82</v>
      </c>
      <c r="P7" s="46"/>
      <c r="Q7" s="22">
        <f>IF(O7="",0,ROUNDDOWN((POWER((Konst!$C$12-($O7*Konst!$F$12)),Konst!$D$12))*Konst!$B$12,0))</f>
        <v>474</v>
      </c>
      <c r="R7" s="142" t="s">
        <v>141</v>
      </c>
      <c r="S7" s="22">
        <f>IF(R7="",0,ROUNDDOWN((POWER((($R7*100)-Konst!$C$14),Konst!$D$14))*Konst!$B$14,0))</f>
        <v>389</v>
      </c>
      <c r="T7" s="143" t="s">
        <v>142</v>
      </c>
      <c r="U7" s="22">
        <f>IF(T7="",0,ROUNDDOWN((POWER(($T7-Konst!$C$19),Konst!$D$19))*Konst!$B$19,0))</f>
        <v>300</v>
      </c>
      <c r="V7" s="142" t="s">
        <v>143</v>
      </c>
      <c r="W7" s="4">
        <f t="shared" si="0"/>
        <v>207.7</v>
      </c>
      <c r="X7" s="22">
        <f>IF(V7="",0,ROUNDDOWN((POWER((Konst!$C$9-$W7),Konst!$D$9))*Konst!$B$9,0))</f>
        <v>419</v>
      </c>
      <c r="Y7" s="145">
        <f t="shared" si="1"/>
        <v>3272</v>
      </c>
    </row>
    <row r="8" spans="1:25" ht="12.75">
      <c r="A8" s="41" t="s">
        <v>42</v>
      </c>
      <c r="B8" s="53"/>
      <c r="C8" s="3"/>
      <c r="D8" s="53"/>
      <c r="E8" s="144" t="s">
        <v>138</v>
      </c>
      <c r="F8" s="46"/>
      <c r="G8" s="22">
        <f>IF(E8="",0,ROUNDDOWN((POWER((Konst!$C$5-$E8),Konst!$D$5))*Konst!$B$5,0))</f>
        <v>418</v>
      </c>
      <c r="H8" s="142" t="s">
        <v>139</v>
      </c>
      <c r="I8" s="45"/>
      <c r="J8" s="22">
        <f>IF(H8="",0,ROUNDDOWN((POWER((($H8*100)-Konst!$C$16),Konst!$D$16))*Konst!$B$16,0))</f>
        <v>402</v>
      </c>
      <c r="K8" s="142" t="s">
        <v>133</v>
      </c>
      <c r="L8" s="22">
        <f>IF(K8="",0,ROUNDDOWN((POWER(($K8-Konst!$C$17),Konst!$D$17))*Konst!$B$17,0))</f>
        <v>426</v>
      </c>
      <c r="M8" s="142" t="s">
        <v>140</v>
      </c>
      <c r="N8" s="22">
        <f>IF(M8="",0,ROUNDDOWN((POWER((Konst!$C$7-$M8),Konst!$D$7))*Konst!$B$7,0))</f>
        <v>444</v>
      </c>
      <c r="O8" s="142" t="s">
        <v>82</v>
      </c>
      <c r="P8" s="46"/>
      <c r="Q8" s="22">
        <f>IF(O8="",0,ROUNDDOWN((POWER((Konst!$C$12-($O8*Konst!$F$12)),Konst!$D$12))*Konst!$B$12,0))</f>
        <v>474</v>
      </c>
      <c r="R8" s="142" t="s">
        <v>141</v>
      </c>
      <c r="S8" s="22">
        <f>IF(R8="",0,ROUNDDOWN((POWER((($R8*100)-Konst!$C$14),Konst!$D$14))*Konst!$B$14,0))</f>
        <v>389</v>
      </c>
      <c r="T8" s="143" t="s">
        <v>142</v>
      </c>
      <c r="U8" s="22">
        <f>IF(T8="",0,ROUNDDOWN((POWER(($T8-Konst!$C$19),Konst!$D$19))*Konst!$B$19,0))</f>
        <v>300</v>
      </c>
      <c r="V8" s="142" t="s">
        <v>143</v>
      </c>
      <c r="W8" s="4">
        <f t="shared" si="0"/>
        <v>207.7</v>
      </c>
      <c r="X8" s="22">
        <f>IF(V8="",0,ROUNDDOWN((POWER((Konst!$C$9-$W8),Konst!$D$9))*Konst!$B$9,0))</f>
        <v>419</v>
      </c>
      <c r="Y8" s="145">
        <f t="shared" si="1"/>
        <v>3272</v>
      </c>
    </row>
    <row r="9" spans="1:25" ht="12.75">
      <c r="A9" s="41" t="s">
        <v>43</v>
      </c>
      <c r="B9" s="53"/>
      <c r="C9" s="3"/>
      <c r="D9" s="53"/>
      <c r="E9" s="144" t="s">
        <v>138</v>
      </c>
      <c r="F9" s="46"/>
      <c r="G9" s="22">
        <f>IF(E9="",0,ROUNDDOWN((POWER((Konst!$C$5-$E9),Konst!$D$5))*Konst!$B$5,0))</f>
        <v>418</v>
      </c>
      <c r="H9" s="142" t="s">
        <v>139</v>
      </c>
      <c r="I9" s="45"/>
      <c r="J9" s="22">
        <f>IF(H9="",0,ROUNDDOWN((POWER((($H9*100)-Konst!$C$16),Konst!$D$16))*Konst!$B$16,0))</f>
        <v>402</v>
      </c>
      <c r="K9" s="142" t="s">
        <v>133</v>
      </c>
      <c r="L9" s="22">
        <f>IF(K9="",0,ROUNDDOWN((POWER(($K9-Konst!$C$17),Konst!$D$17))*Konst!$B$17,0))</f>
        <v>426</v>
      </c>
      <c r="M9" s="142" t="s">
        <v>140</v>
      </c>
      <c r="N9" s="22">
        <f>IF(M9="",0,ROUNDDOWN((POWER((Konst!$C$7-$M9),Konst!$D$7))*Konst!$B$7,0))</f>
        <v>444</v>
      </c>
      <c r="O9" s="142" t="s">
        <v>82</v>
      </c>
      <c r="P9" s="46"/>
      <c r="Q9" s="22">
        <f>IF(O9="",0,ROUNDDOWN((POWER((Konst!$C$12-($O9*Konst!$F$12)),Konst!$D$12))*Konst!$B$12,0))</f>
        <v>474</v>
      </c>
      <c r="R9" s="142" t="s">
        <v>141</v>
      </c>
      <c r="S9" s="22">
        <f>IF(R9="",0,ROUNDDOWN((POWER((($R9*100)-Konst!$C$14),Konst!$D$14))*Konst!$B$14,0))</f>
        <v>389</v>
      </c>
      <c r="T9" s="143" t="s">
        <v>142</v>
      </c>
      <c r="U9" s="22">
        <f>IF(T9="",0,ROUNDDOWN((POWER(($T9-Konst!$C$19),Konst!$D$19))*Konst!$B$19,0))</f>
        <v>300</v>
      </c>
      <c r="V9" s="142" t="s">
        <v>143</v>
      </c>
      <c r="W9" s="4">
        <f t="shared" si="0"/>
        <v>207.7</v>
      </c>
      <c r="X9" s="22">
        <f>IF(V9="",0,ROUNDDOWN((POWER((Konst!$C$9-$W9),Konst!$D$9))*Konst!$B$9,0))</f>
        <v>419</v>
      </c>
      <c r="Y9" s="145">
        <f t="shared" si="1"/>
        <v>3272</v>
      </c>
    </row>
    <row r="10" spans="1:25" ht="12.75">
      <c r="A10" s="41" t="s">
        <v>44</v>
      </c>
      <c r="B10" s="53"/>
      <c r="C10" s="3"/>
      <c r="D10" s="53"/>
      <c r="E10" s="144" t="s">
        <v>138</v>
      </c>
      <c r="F10" s="46"/>
      <c r="G10" s="22">
        <f>IF(E10="",0,ROUNDDOWN((POWER((Konst!$C$5-$E10),Konst!$D$5))*Konst!$B$5,0))</f>
        <v>418</v>
      </c>
      <c r="H10" s="142" t="s">
        <v>139</v>
      </c>
      <c r="I10" s="45"/>
      <c r="J10" s="22">
        <f>IF(H10="",0,ROUNDDOWN((POWER((($H10*100)-Konst!$C$16),Konst!$D$16))*Konst!$B$16,0))</f>
        <v>402</v>
      </c>
      <c r="K10" s="142" t="s">
        <v>133</v>
      </c>
      <c r="L10" s="22">
        <f>IF(K10="",0,ROUNDDOWN((POWER(($K10-Konst!$C$17),Konst!$D$17))*Konst!$B$17,0))</f>
        <v>426</v>
      </c>
      <c r="M10" s="142" t="s">
        <v>140</v>
      </c>
      <c r="N10" s="22">
        <f>IF(M10="",0,ROUNDDOWN((POWER((Konst!$C$7-$M10),Konst!$D$7))*Konst!$B$7,0))</f>
        <v>444</v>
      </c>
      <c r="O10" s="142" t="s">
        <v>82</v>
      </c>
      <c r="P10" s="46"/>
      <c r="Q10" s="22">
        <f>IF(O10="",0,ROUNDDOWN((POWER((Konst!$C$12-($O10*Konst!$F$12)),Konst!$D$12))*Konst!$B$12,0))</f>
        <v>474</v>
      </c>
      <c r="R10" s="142" t="s">
        <v>141</v>
      </c>
      <c r="S10" s="22">
        <f>IF(R10="",0,ROUNDDOWN((POWER((($R10*100)-Konst!$C$14),Konst!$D$14))*Konst!$B$14,0))</f>
        <v>389</v>
      </c>
      <c r="T10" s="143" t="s">
        <v>142</v>
      </c>
      <c r="U10" s="22">
        <f>IF(T10="",0,ROUNDDOWN((POWER(($T10-Konst!$C$19),Konst!$D$19))*Konst!$B$19,0))</f>
        <v>300</v>
      </c>
      <c r="V10" s="142" t="s">
        <v>143</v>
      </c>
      <c r="W10" s="4">
        <f t="shared" si="0"/>
        <v>207.7</v>
      </c>
      <c r="X10" s="22">
        <f>IF(V10="",0,ROUNDDOWN((POWER((Konst!$C$9-$W10),Konst!$D$9))*Konst!$B$9,0))</f>
        <v>419</v>
      </c>
      <c r="Y10" s="145">
        <f t="shared" si="1"/>
        <v>3272</v>
      </c>
    </row>
    <row r="11" spans="1:25" ht="12.75">
      <c r="A11" s="41" t="s">
        <v>45</v>
      </c>
      <c r="B11" s="53"/>
      <c r="C11" s="3"/>
      <c r="D11" s="53"/>
      <c r="E11" s="144" t="s">
        <v>138</v>
      </c>
      <c r="F11" s="46"/>
      <c r="G11" s="22">
        <f>IF(E11="",0,ROUNDDOWN((POWER((Konst!$C$5-$E11),Konst!$D$5))*Konst!$B$5,0))</f>
        <v>418</v>
      </c>
      <c r="H11" s="142" t="s">
        <v>139</v>
      </c>
      <c r="I11" s="45"/>
      <c r="J11" s="22">
        <f>IF(H11="",0,ROUNDDOWN((POWER((($H11*100)-Konst!$C$16),Konst!$D$16))*Konst!$B$16,0))</f>
        <v>402</v>
      </c>
      <c r="K11" s="142" t="s">
        <v>133</v>
      </c>
      <c r="L11" s="22">
        <f>IF(K11="",0,ROUNDDOWN((POWER(($K11-Konst!$C$17),Konst!$D$17))*Konst!$B$17,0))</f>
        <v>426</v>
      </c>
      <c r="M11" s="142" t="s">
        <v>140</v>
      </c>
      <c r="N11" s="22">
        <f>IF(M11="",0,ROUNDDOWN((POWER((Konst!$C$7-$M11),Konst!$D$7))*Konst!$B$7,0))</f>
        <v>444</v>
      </c>
      <c r="O11" s="142" t="s">
        <v>82</v>
      </c>
      <c r="P11" s="46"/>
      <c r="Q11" s="22">
        <f>IF(O11="",0,ROUNDDOWN((POWER((Konst!$C$12-($O11*Konst!$F$12)),Konst!$D$12))*Konst!$B$12,0))</f>
        <v>474</v>
      </c>
      <c r="R11" s="142" t="s">
        <v>141</v>
      </c>
      <c r="S11" s="22">
        <f>IF(R11="",0,ROUNDDOWN((POWER((($R11*100)-Konst!$C$14),Konst!$D$14))*Konst!$B$14,0))</f>
        <v>389</v>
      </c>
      <c r="T11" s="143" t="s">
        <v>142</v>
      </c>
      <c r="U11" s="22">
        <f>IF(T11="",0,ROUNDDOWN((POWER(($T11-Konst!$C$19),Konst!$D$19))*Konst!$B$19,0))</f>
        <v>300</v>
      </c>
      <c r="V11" s="142" t="s">
        <v>143</v>
      </c>
      <c r="W11" s="4">
        <f t="shared" si="0"/>
        <v>207.7</v>
      </c>
      <c r="X11" s="22">
        <f>IF(V11="",0,ROUNDDOWN((POWER((Konst!$C$9-$W11),Konst!$D$9))*Konst!$B$9,0))</f>
        <v>419</v>
      </c>
      <c r="Y11" s="145">
        <f t="shared" si="1"/>
        <v>3272</v>
      </c>
    </row>
    <row r="12" spans="1:25" ht="12.75">
      <c r="A12" s="41" t="s">
        <v>46</v>
      </c>
      <c r="B12" s="131"/>
      <c r="C12" s="60"/>
      <c r="D12" s="26"/>
      <c r="E12" s="144" t="s">
        <v>138</v>
      </c>
      <c r="F12" s="46"/>
      <c r="G12" s="22">
        <f>IF(E12="",0,ROUNDDOWN((POWER((Konst!$C$5-$E12),Konst!$D$5))*Konst!$B$5,0))</f>
        <v>418</v>
      </c>
      <c r="H12" s="142" t="s">
        <v>139</v>
      </c>
      <c r="I12" s="45"/>
      <c r="J12" s="22">
        <f>IF(H12="",0,ROUNDDOWN((POWER((($H12*100)-Konst!$C$16),Konst!$D$16))*Konst!$B$16,0))</f>
        <v>402</v>
      </c>
      <c r="K12" s="142" t="s">
        <v>133</v>
      </c>
      <c r="L12" s="22">
        <f>IF(K12="",0,ROUNDDOWN((POWER(($K12-Konst!$C$17),Konst!$D$17))*Konst!$B$17,0))</f>
        <v>426</v>
      </c>
      <c r="M12" s="142" t="s">
        <v>140</v>
      </c>
      <c r="N12" s="22">
        <f>IF(M12="",0,ROUNDDOWN((POWER((Konst!$C$7-$M12),Konst!$D$7))*Konst!$B$7,0))</f>
        <v>444</v>
      </c>
      <c r="O12" s="142" t="s">
        <v>82</v>
      </c>
      <c r="P12" s="46"/>
      <c r="Q12" s="22">
        <f>IF(O12="",0,ROUNDDOWN((POWER((Konst!$C$12-($O12*Konst!$F$12)),Konst!$D$12))*Konst!$B$12,0))</f>
        <v>474</v>
      </c>
      <c r="R12" s="142" t="s">
        <v>141</v>
      </c>
      <c r="S12" s="22">
        <f>IF(R12="",0,ROUNDDOWN((POWER((($R12*100)-Konst!$C$14),Konst!$D$14))*Konst!$B$14,0))</f>
        <v>389</v>
      </c>
      <c r="T12" s="143" t="s">
        <v>142</v>
      </c>
      <c r="U12" s="22">
        <f>IF(T12="",0,ROUNDDOWN((POWER(($T12-Konst!$C$19),Konst!$D$19))*Konst!$B$19,0))</f>
        <v>300</v>
      </c>
      <c r="V12" s="142" t="s">
        <v>143</v>
      </c>
      <c r="W12" s="4">
        <f t="shared" si="0"/>
        <v>207.7</v>
      </c>
      <c r="X12" s="22">
        <f>IF(V12="",0,ROUNDDOWN((POWER((Konst!$C$9-$W12),Konst!$D$9))*Konst!$B$9,0))</f>
        <v>419</v>
      </c>
      <c r="Y12" s="145">
        <f t="shared" si="1"/>
        <v>3272</v>
      </c>
    </row>
    <row r="13" spans="1:25" ht="12.75">
      <c r="A13" s="41" t="s">
        <v>47</v>
      </c>
      <c r="B13" s="62"/>
      <c r="C13" s="21"/>
      <c r="D13" s="62"/>
      <c r="E13" s="144" t="s">
        <v>138</v>
      </c>
      <c r="F13" s="46"/>
      <c r="G13" s="22">
        <f>IF(E13="",0,ROUNDDOWN((POWER((Konst!$C$5-$E13),Konst!$D$5))*Konst!$B$5,0))</f>
        <v>418</v>
      </c>
      <c r="H13" s="142" t="s">
        <v>139</v>
      </c>
      <c r="I13" s="45"/>
      <c r="J13" s="22">
        <f>IF(H13="",0,ROUNDDOWN((POWER((($H13*100)-Konst!$C$16),Konst!$D$16))*Konst!$B$16,0))</f>
        <v>402</v>
      </c>
      <c r="K13" s="142" t="s">
        <v>133</v>
      </c>
      <c r="L13" s="22">
        <f>IF(K13="",0,ROUNDDOWN((POWER(($K13-Konst!$C$17),Konst!$D$17))*Konst!$B$17,0))</f>
        <v>426</v>
      </c>
      <c r="M13" s="142" t="s">
        <v>140</v>
      </c>
      <c r="N13" s="22">
        <f>IF(M13="",0,ROUNDDOWN((POWER((Konst!$C$7-$M13),Konst!$D$7))*Konst!$B$7,0))</f>
        <v>444</v>
      </c>
      <c r="O13" s="142" t="s">
        <v>82</v>
      </c>
      <c r="P13" s="46"/>
      <c r="Q13" s="22">
        <f>IF(O13="",0,ROUNDDOWN((POWER((Konst!$C$12-($O13*Konst!$F$12)),Konst!$D$12))*Konst!$B$12,0))</f>
        <v>474</v>
      </c>
      <c r="R13" s="142" t="s">
        <v>141</v>
      </c>
      <c r="S13" s="22">
        <f>IF(R13="",0,ROUNDDOWN((POWER((($R13*100)-Konst!$C$14),Konst!$D$14))*Konst!$B$14,0))</f>
        <v>389</v>
      </c>
      <c r="T13" s="143" t="s">
        <v>142</v>
      </c>
      <c r="U13" s="22">
        <f>IF(T13="",0,ROUNDDOWN((POWER(($T13-Konst!$C$19),Konst!$D$19))*Konst!$B$19,0))</f>
        <v>300</v>
      </c>
      <c r="V13" s="142" t="s">
        <v>143</v>
      </c>
      <c r="W13" s="4">
        <f t="shared" si="0"/>
        <v>207.7</v>
      </c>
      <c r="X13" s="22">
        <f>IF(V13="",0,ROUNDDOWN((POWER((Konst!$C$9-$W13),Konst!$D$9))*Konst!$B$9,0))</f>
        <v>419</v>
      </c>
      <c r="Y13" s="145">
        <f t="shared" si="1"/>
        <v>3272</v>
      </c>
    </row>
    <row r="14" spans="1:25" ht="12.75">
      <c r="A14" s="41" t="s">
        <v>48</v>
      </c>
      <c r="B14" s="119"/>
      <c r="C14" s="135"/>
      <c r="D14" s="120"/>
      <c r="E14" s="144" t="s">
        <v>138</v>
      </c>
      <c r="F14" s="46"/>
      <c r="G14" s="22">
        <f>IF(E14="",0,ROUNDDOWN((POWER((Konst!$C$5-$E14),Konst!$D$5))*Konst!$B$5,0))</f>
        <v>418</v>
      </c>
      <c r="H14" s="142" t="s">
        <v>139</v>
      </c>
      <c r="I14" s="45"/>
      <c r="J14" s="22">
        <f>IF(H14="",0,ROUNDDOWN((POWER((($H14*100)-Konst!$C$16),Konst!$D$16))*Konst!$B$16,0))</f>
        <v>402</v>
      </c>
      <c r="K14" s="142" t="s">
        <v>133</v>
      </c>
      <c r="L14" s="22">
        <f>IF(K14="",0,ROUNDDOWN((POWER(($K14-Konst!$C$17),Konst!$D$17))*Konst!$B$17,0))</f>
        <v>426</v>
      </c>
      <c r="M14" s="142" t="s">
        <v>140</v>
      </c>
      <c r="N14" s="22">
        <f>IF(M14="",0,ROUNDDOWN((POWER((Konst!$C$7-$M14),Konst!$D$7))*Konst!$B$7,0))</f>
        <v>444</v>
      </c>
      <c r="O14" s="142" t="s">
        <v>82</v>
      </c>
      <c r="P14" s="46"/>
      <c r="Q14" s="22">
        <f>IF(O14="",0,ROUNDDOWN((POWER((Konst!$C$12-($O14*Konst!$F$12)),Konst!$D$12))*Konst!$B$12,0))</f>
        <v>474</v>
      </c>
      <c r="R14" s="142" t="s">
        <v>141</v>
      </c>
      <c r="S14" s="22">
        <f>IF(R14="",0,ROUNDDOWN((POWER((($R14*100)-Konst!$C$14),Konst!$D$14))*Konst!$B$14,0))</f>
        <v>389</v>
      </c>
      <c r="T14" s="143" t="s">
        <v>142</v>
      </c>
      <c r="U14" s="22">
        <f>IF(T14="",0,ROUNDDOWN((POWER(($T14-Konst!$C$19),Konst!$D$19))*Konst!$B$19,0))</f>
        <v>300</v>
      </c>
      <c r="V14" s="142" t="s">
        <v>143</v>
      </c>
      <c r="W14" s="4">
        <f t="shared" si="0"/>
        <v>207.7</v>
      </c>
      <c r="X14" s="22">
        <f>IF(V14="",0,ROUNDDOWN((POWER((Konst!$C$9-$W14),Konst!$D$9))*Konst!$B$9,0))</f>
        <v>419</v>
      </c>
      <c r="Y14" s="145">
        <f t="shared" si="1"/>
        <v>3272</v>
      </c>
    </row>
    <row r="15" spans="1:25" ht="12.75">
      <c r="A15" s="41" t="s">
        <v>49</v>
      </c>
      <c r="B15" s="53"/>
      <c r="C15" s="3"/>
      <c r="D15" s="53"/>
      <c r="E15" s="144" t="s">
        <v>138</v>
      </c>
      <c r="F15" s="46"/>
      <c r="G15" s="22">
        <f>IF(E15="",0,ROUNDDOWN((POWER((Konst!$C$5-$E15),Konst!$D$5))*Konst!$B$5,0))</f>
        <v>418</v>
      </c>
      <c r="H15" s="142" t="s">
        <v>139</v>
      </c>
      <c r="I15" s="45"/>
      <c r="J15" s="22">
        <f>IF(H15="",0,ROUNDDOWN((POWER((($H15*100)-Konst!$C$16),Konst!$D$16))*Konst!$B$16,0))</f>
        <v>402</v>
      </c>
      <c r="K15" s="142" t="s">
        <v>133</v>
      </c>
      <c r="L15" s="22">
        <f>IF(K15="",0,ROUNDDOWN((POWER(($K15-Konst!$C$17),Konst!$D$17))*Konst!$B$17,0))</f>
        <v>426</v>
      </c>
      <c r="M15" s="142" t="s">
        <v>140</v>
      </c>
      <c r="N15" s="22">
        <f>IF(M15="",0,ROUNDDOWN((POWER((Konst!$C$7-$M15),Konst!$D$7))*Konst!$B$7,0))</f>
        <v>444</v>
      </c>
      <c r="O15" s="142" t="s">
        <v>82</v>
      </c>
      <c r="P15" s="46"/>
      <c r="Q15" s="22">
        <f>IF(O15="",0,ROUNDDOWN((POWER((Konst!$C$12-($O15*Konst!$F$12)),Konst!$D$12))*Konst!$B$12,0))</f>
        <v>474</v>
      </c>
      <c r="R15" s="142" t="s">
        <v>141</v>
      </c>
      <c r="S15" s="22">
        <f>IF(R15="",0,ROUNDDOWN((POWER((($R15*100)-Konst!$C$14),Konst!$D$14))*Konst!$B$14,0))</f>
        <v>389</v>
      </c>
      <c r="T15" s="143" t="s">
        <v>142</v>
      </c>
      <c r="U15" s="22">
        <f>IF(T15="",0,ROUNDDOWN((POWER(($T15-Konst!$C$19),Konst!$D$19))*Konst!$B$19,0))</f>
        <v>300</v>
      </c>
      <c r="V15" s="142" t="s">
        <v>143</v>
      </c>
      <c r="W15" s="4">
        <f t="shared" si="0"/>
        <v>207.7</v>
      </c>
      <c r="X15" s="22">
        <f>IF(V15="",0,ROUNDDOWN((POWER((Konst!$C$9-$W15),Konst!$D$9))*Konst!$B$9,0))</f>
        <v>419</v>
      </c>
      <c r="Y15" s="145">
        <f t="shared" si="1"/>
        <v>3272</v>
      </c>
    </row>
    <row r="16" spans="1:25" ht="12.75">
      <c r="A16" s="41" t="s">
        <v>50</v>
      </c>
      <c r="B16" s="53"/>
      <c r="C16" s="3"/>
      <c r="D16" s="53"/>
      <c r="E16" s="144" t="s">
        <v>138</v>
      </c>
      <c r="F16" s="46"/>
      <c r="G16" s="22">
        <f>IF(E16="",0,ROUNDDOWN((POWER((Konst!$C$5-$E16),Konst!$D$5))*Konst!$B$5,0))</f>
        <v>418</v>
      </c>
      <c r="H16" s="142" t="s">
        <v>139</v>
      </c>
      <c r="I16" s="45"/>
      <c r="J16" s="22">
        <f>IF(H16="",0,ROUNDDOWN((POWER((($H16*100)-Konst!$C$16),Konst!$D$16))*Konst!$B$16,0))</f>
        <v>402</v>
      </c>
      <c r="K16" s="142" t="s">
        <v>133</v>
      </c>
      <c r="L16" s="22">
        <f>IF(K16="",0,ROUNDDOWN((POWER(($K16-Konst!$C$17),Konst!$D$17))*Konst!$B$17,0))</f>
        <v>426</v>
      </c>
      <c r="M16" s="142" t="s">
        <v>140</v>
      </c>
      <c r="N16" s="22">
        <f>IF(M16="",0,ROUNDDOWN((POWER((Konst!$C$7-$M16),Konst!$D$7))*Konst!$B$7,0))</f>
        <v>444</v>
      </c>
      <c r="O16" s="142" t="s">
        <v>82</v>
      </c>
      <c r="P16" s="46"/>
      <c r="Q16" s="22">
        <f>IF(O16="",0,ROUNDDOWN((POWER((Konst!$C$12-($O16*Konst!$F$12)),Konst!$D$12))*Konst!$B$12,0))</f>
        <v>474</v>
      </c>
      <c r="R16" s="142" t="s">
        <v>141</v>
      </c>
      <c r="S16" s="22">
        <f>IF(R16="",0,ROUNDDOWN((POWER((($R16*100)-Konst!$C$14),Konst!$D$14))*Konst!$B$14,0))</f>
        <v>389</v>
      </c>
      <c r="T16" s="143" t="s">
        <v>142</v>
      </c>
      <c r="U16" s="22">
        <f>IF(T16="",0,ROUNDDOWN((POWER(($T16-Konst!$C$19),Konst!$D$19))*Konst!$B$19,0))</f>
        <v>300</v>
      </c>
      <c r="V16" s="142" t="s">
        <v>143</v>
      </c>
      <c r="W16" s="4">
        <f t="shared" si="0"/>
        <v>207.7</v>
      </c>
      <c r="X16" s="22">
        <f>IF(V16="",0,ROUNDDOWN((POWER((Konst!$C$9-$W16),Konst!$D$9))*Konst!$B$9,0))</f>
        <v>419</v>
      </c>
      <c r="Y16" s="145">
        <f t="shared" si="1"/>
        <v>3272</v>
      </c>
    </row>
    <row r="17" spans="1:25" ht="12.75">
      <c r="A17" s="41" t="s">
        <v>51</v>
      </c>
      <c r="B17" s="62"/>
      <c r="C17" s="21"/>
      <c r="D17" s="62"/>
      <c r="E17" s="144" t="s">
        <v>138</v>
      </c>
      <c r="F17" s="46"/>
      <c r="G17" s="22">
        <f>IF(E17="",0,ROUNDDOWN((POWER((Konst!$C$5-$E17),Konst!$D$5))*Konst!$B$5,0))</f>
        <v>418</v>
      </c>
      <c r="H17" s="142" t="s">
        <v>139</v>
      </c>
      <c r="I17" s="45"/>
      <c r="J17" s="22">
        <f>IF(H17="",0,ROUNDDOWN((POWER((($H17*100)-Konst!$C$16),Konst!$D$16))*Konst!$B$16,0))</f>
        <v>402</v>
      </c>
      <c r="K17" s="142" t="s">
        <v>133</v>
      </c>
      <c r="L17" s="22">
        <f>IF(K17="",0,ROUNDDOWN((POWER(($K17-Konst!$C$17),Konst!$D$17))*Konst!$B$17,0))</f>
        <v>426</v>
      </c>
      <c r="M17" s="142" t="s">
        <v>140</v>
      </c>
      <c r="N17" s="22">
        <f>IF(M17="",0,ROUNDDOWN((POWER((Konst!$C$7-$M17),Konst!$D$7))*Konst!$B$7,0))</f>
        <v>444</v>
      </c>
      <c r="O17" s="142" t="s">
        <v>82</v>
      </c>
      <c r="P17" s="46"/>
      <c r="Q17" s="22">
        <f>IF(O17="",0,ROUNDDOWN((POWER((Konst!$C$12-($O17*Konst!$F$12)),Konst!$D$12))*Konst!$B$12,0))</f>
        <v>474</v>
      </c>
      <c r="R17" s="142" t="s">
        <v>141</v>
      </c>
      <c r="S17" s="22">
        <f>IF(R17="",0,ROUNDDOWN((POWER((($R17*100)-Konst!$C$14),Konst!$D$14))*Konst!$B$14,0))</f>
        <v>389</v>
      </c>
      <c r="T17" s="143" t="s">
        <v>142</v>
      </c>
      <c r="U17" s="22">
        <f>IF(T17="",0,ROUNDDOWN((POWER(($T17-Konst!$C$19),Konst!$D$19))*Konst!$B$19,0))</f>
        <v>300</v>
      </c>
      <c r="V17" s="142" t="s">
        <v>143</v>
      </c>
      <c r="W17" s="4">
        <f t="shared" si="0"/>
        <v>207.7</v>
      </c>
      <c r="X17" s="22">
        <f>IF(V17="",0,ROUNDDOWN((POWER((Konst!$C$9-$W17),Konst!$D$9))*Konst!$B$9,0))</f>
        <v>419</v>
      </c>
      <c r="Y17" s="145">
        <f t="shared" si="1"/>
        <v>3272</v>
      </c>
    </row>
    <row r="18" spans="1:25" ht="12.75">
      <c r="A18" s="41" t="s">
        <v>52</v>
      </c>
      <c r="B18" s="53"/>
      <c r="C18" s="3"/>
      <c r="D18" s="53"/>
      <c r="E18" s="144" t="s">
        <v>138</v>
      </c>
      <c r="F18" s="46"/>
      <c r="G18" s="22">
        <f>IF(E18="",0,ROUNDDOWN((POWER((Konst!$C$5-$E18),Konst!$D$5))*Konst!$B$5,0))</f>
        <v>418</v>
      </c>
      <c r="H18" s="142" t="s">
        <v>139</v>
      </c>
      <c r="I18" s="45"/>
      <c r="J18" s="22">
        <f>IF(H18="",0,ROUNDDOWN((POWER((($H18*100)-Konst!$C$16),Konst!$D$16))*Konst!$B$16,0))</f>
        <v>402</v>
      </c>
      <c r="K18" s="142" t="s">
        <v>133</v>
      </c>
      <c r="L18" s="22">
        <f>IF(K18="",0,ROUNDDOWN((POWER(($K18-Konst!$C$17),Konst!$D$17))*Konst!$B$17,0))</f>
        <v>426</v>
      </c>
      <c r="M18" s="142" t="s">
        <v>140</v>
      </c>
      <c r="N18" s="22">
        <f>IF(M18="",0,ROUNDDOWN((POWER((Konst!$C$7-$M18),Konst!$D$7))*Konst!$B$7,0))</f>
        <v>444</v>
      </c>
      <c r="O18" s="142" t="s">
        <v>82</v>
      </c>
      <c r="P18" s="46"/>
      <c r="Q18" s="22">
        <f>IF(O18="",0,ROUNDDOWN((POWER((Konst!$C$12-($O18*Konst!$F$12)),Konst!$D$12))*Konst!$B$12,0))</f>
        <v>474</v>
      </c>
      <c r="R18" s="142" t="s">
        <v>141</v>
      </c>
      <c r="S18" s="22">
        <f>IF(R18="",0,ROUNDDOWN((POWER((($R18*100)-Konst!$C$14),Konst!$D$14))*Konst!$B$14,0))</f>
        <v>389</v>
      </c>
      <c r="T18" s="143" t="s">
        <v>142</v>
      </c>
      <c r="U18" s="22">
        <f>IF(T18="",0,ROUNDDOWN((POWER(($T18-Konst!$C$19),Konst!$D$19))*Konst!$B$19,0))</f>
        <v>300</v>
      </c>
      <c r="V18" s="142" t="s">
        <v>143</v>
      </c>
      <c r="W18" s="4">
        <f t="shared" si="0"/>
        <v>207.7</v>
      </c>
      <c r="X18" s="22">
        <f>IF(V18="",0,ROUNDDOWN((POWER((Konst!$C$9-$W18),Konst!$D$9))*Konst!$B$9,0))</f>
        <v>419</v>
      </c>
      <c r="Y18" s="145">
        <f t="shared" si="1"/>
        <v>3272</v>
      </c>
    </row>
    <row r="19" spans="1:25" ht="12.75">
      <c r="A19" s="41" t="s">
        <v>53</v>
      </c>
      <c r="B19" s="53"/>
      <c r="C19" s="3"/>
      <c r="D19" s="53"/>
      <c r="E19" s="144" t="s">
        <v>138</v>
      </c>
      <c r="F19" s="46"/>
      <c r="G19" s="22">
        <f>IF(E19="",0,ROUNDDOWN((POWER((Konst!$C$5-$E19),Konst!$D$5))*Konst!$B$5,0))</f>
        <v>418</v>
      </c>
      <c r="H19" s="142" t="s">
        <v>139</v>
      </c>
      <c r="I19" s="45"/>
      <c r="J19" s="22">
        <f>IF(H19="",0,ROUNDDOWN((POWER((($H19*100)-Konst!$C$16),Konst!$D$16))*Konst!$B$16,0))</f>
        <v>402</v>
      </c>
      <c r="K19" s="142" t="s">
        <v>133</v>
      </c>
      <c r="L19" s="22">
        <f>IF(K19="",0,ROUNDDOWN((POWER(($K19-Konst!$C$17),Konst!$D$17))*Konst!$B$17,0))</f>
        <v>426</v>
      </c>
      <c r="M19" s="142" t="s">
        <v>140</v>
      </c>
      <c r="N19" s="22">
        <f>IF(M19="",0,ROUNDDOWN((POWER((Konst!$C$7-$M19),Konst!$D$7))*Konst!$B$7,0))</f>
        <v>444</v>
      </c>
      <c r="O19" s="142" t="s">
        <v>82</v>
      </c>
      <c r="P19" s="46"/>
      <c r="Q19" s="22">
        <f>IF(O19="",0,ROUNDDOWN((POWER((Konst!$C$12-($O19*Konst!$F$12)),Konst!$D$12))*Konst!$B$12,0))</f>
        <v>474</v>
      </c>
      <c r="R19" s="142" t="s">
        <v>141</v>
      </c>
      <c r="S19" s="22">
        <f>IF(R19="",0,ROUNDDOWN((POWER((($R19*100)-Konst!$C$14),Konst!$D$14))*Konst!$B$14,0))</f>
        <v>389</v>
      </c>
      <c r="T19" s="143" t="s">
        <v>142</v>
      </c>
      <c r="U19" s="22">
        <f>IF(T19="",0,ROUNDDOWN((POWER(($T19-Konst!$C$19),Konst!$D$19))*Konst!$B$19,0))</f>
        <v>300</v>
      </c>
      <c r="V19" s="142" t="s">
        <v>143</v>
      </c>
      <c r="W19" s="4">
        <f t="shared" si="0"/>
        <v>207.7</v>
      </c>
      <c r="X19" s="22">
        <f>IF(V19="",0,ROUNDDOWN((POWER((Konst!$C$9-$W19),Konst!$D$9))*Konst!$B$9,0))</f>
        <v>419</v>
      </c>
      <c r="Y19" s="145">
        <f t="shared" si="1"/>
        <v>3272</v>
      </c>
    </row>
    <row r="20" spans="1:25" ht="12.75">
      <c r="A20" s="41" t="s">
        <v>54</v>
      </c>
      <c r="B20" s="53"/>
      <c r="C20" s="3"/>
      <c r="D20" s="53"/>
      <c r="E20" s="144" t="s">
        <v>138</v>
      </c>
      <c r="F20" s="46"/>
      <c r="G20" s="22">
        <f>IF(E20="",0,ROUNDDOWN((POWER((Konst!$C$5-$E20),Konst!$D$5))*Konst!$B$5,0))</f>
        <v>418</v>
      </c>
      <c r="H20" s="142" t="s">
        <v>139</v>
      </c>
      <c r="I20" s="45"/>
      <c r="J20" s="22">
        <f>IF(H20="",0,ROUNDDOWN((POWER((($H20*100)-Konst!$C$16),Konst!$D$16))*Konst!$B$16,0))</f>
        <v>402</v>
      </c>
      <c r="K20" s="142" t="s">
        <v>133</v>
      </c>
      <c r="L20" s="22">
        <f>IF(K20="",0,ROUNDDOWN((POWER(($K20-Konst!$C$17),Konst!$D$17))*Konst!$B$17,0))</f>
        <v>426</v>
      </c>
      <c r="M20" s="142" t="s">
        <v>140</v>
      </c>
      <c r="N20" s="22">
        <f>IF(M20="",0,ROUNDDOWN((POWER((Konst!$C$7-$M20),Konst!$D$7))*Konst!$B$7,0))</f>
        <v>444</v>
      </c>
      <c r="O20" s="142" t="s">
        <v>82</v>
      </c>
      <c r="P20" s="46"/>
      <c r="Q20" s="22">
        <f>IF(O20="",0,ROUNDDOWN((POWER((Konst!$C$12-($O20*Konst!$F$12)),Konst!$D$12))*Konst!$B$12,0))</f>
        <v>474</v>
      </c>
      <c r="R20" s="142" t="s">
        <v>141</v>
      </c>
      <c r="S20" s="22">
        <f>IF(R20="",0,ROUNDDOWN((POWER((($R20*100)-Konst!$C$14),Konst!$D$14))*Konst!$B$14,0))</f>
        <v>389</v>
      </c>
      <c r="T20" s="143" t="s">
        <v>142</v>
      </c>
      <c r="U20" s="22">
        <f>IF(T20="",0,ROUNDDOWN((POWER(($T20-Konst!$C$19),Konst!$D$19))*Konst!$B$19,0))</f>
        <v>300</v>
      </c>
      <c r="V20" s="142" t="s">
        <v>143</v>
      </c>
      <c r="W20" s="4">
        <f t="shared" si="0"/>
        <v>207.7</v>
      </c>
      <c r="X20" s="22">
        <f>IF(V20="",0,ROUNDDOWN((POWER((Konst!$C$9-$W20),Konst!$D$9))*Konst!$B$9,0))</f>
        <v>419</v>
      </c>
      <c r="Y20" s="145">
        <f t="shared" si="1"/>
        <v>3272</v>
      </c>
    </row>
    <row r="21" spans="1:25" ht="12.75">
      <c r="A21" s="41" t="s">
        <v>55</v>
      </c>
      <c r="B21" s="53"/>
      <c r="C21" s="3"/>
      <c r="D21" s="53"/>
      <c r="E21" s="144" t="s">
        <v>138</v>
      </c>
      <c r="F21" s="46"/>
      <c r="G21" s="22">
        <f>IF(E21="",0,ROUNDDOWN((POWER((Konst!$C$5-$E21),Konst!$D$5))*Konst!$B$5,0))</f>
        <v>418</v>
      </c>
      <c r="H21" s="142" t="s">
        <v>139</v>
      </c>
      <c r="I21" s="45"/>
      <c r="J21" s="22">
        <f>IF(H21="",0,ROUNDDOWN((POWER((($H21*100)-Konst!$C$16),Konst!$D$16))*Konst!$B$16,0))</f>
        <v>402</v>
      </c>
      <c r="K21" s="142" t="s">
        <v>133</v>
      </c>
      <c r="L21" s="22">
        <f>IF(K21="",0,ROUNDDOWN((POWER(($K21-Konst!$C$17),Konst!$D$17))*Konst!$B$17,0))</f>
        <v>426</v>
      </c>
      <c r="M21" s="142" t="s">
        <v>140</v>
      </c>
      <c r="N21" s="22">
        <f>IF(M21="",0,ROUNDDOWN((POWER((Konst!$C$7-$M21),Konst!$D$7))*Konst!$B$7,0))</f>
        <v>444</v>
      </c>
      <c r="O21" s="142" t="s">
        <v>82</v>
      </c>
      <c r="P21" s="46"/>
      <c r="Q21" s="22">
        <f>IF(O21="",0,ROUNDDOWN((POWER((Konst!$C$12-($O21*Konst!$F$12)),Konst!$D$12))*Konst!$B$12,0))</f>
        <v>474</v>
      </c>
      <c r="R21" s="142" t="s">
        <v>141</v>
      </c>
      <c r="S21" s="22">
        <f>IF(R21="",0,ROUNDDOWN((POWER((($R21*100)-Konst!$C$14),Konst!$D$14))*Konst!$B$14,0))</f>
        <v>389</v>
      </c>
      <c r="T21" s="143" t="s">
        <v>142</v>
      </c>
      <c r="U21" s="22">
        <f>IF(T21="",0,ROUNDDOWN((POWER(($T21-Konst!$C$19),Konst!$D$19))*Konst!$B$19,0))</f>
        <v>300</v>
      </c>
      <c r="V21" s="142" t="s">
        <v>143</v>
      </c>
      <c r="W21" s="4">
        <f t="shared" si="0"/>
        <v>207.7</v>
      </c>
      <c r="X21" s="22">
        <f>IF(V21="",0,ROUNDDOWN((POWER((Konst!$C$9-$W21),Konst!$D$9))*Konst!$B$9,0))</f>
        <v>419</v>
      </c>
      <c r="Y21" s="145">
        <f t="shared" si="1"/>
        <v>3272</v>
      </c>
    </row>
    <row r="22" spans="1:25" ht="12.75">
      <c r="A22" s="41" t="s">
        <v>56</v>
      </c>
      <c r="B22" s="53"/>
      <c r="C22" s="3"/>
      <c r="D22" s="53"/>
      <c r="E22" s="144" t="s">
        <v>138</v>
      </c>
      <c r="F22" s="46"/>
      <c r="G22" s="22">
        <f>IF(E22="",0,ROUNDDOWN((POWER((Konst!$C$5-$E22),Konst!$D$5))*Konst!$B$5,0))</f>
        <v>418</v>
      </c>
      <c r="H22" s="142" t="s">
        <v>139</v>
      </c>
      <c r="I22" s="45"/>
      <c r="J22" s="22">
        <f>IF(H22="",0,ROUNDDOWN((POWER((($H22*100)-Konst!$C$16),Konst!$D$16))*Konst!$B$16,0))</f>
        <v>402</v>
      </c>
      <c r="K22" s="142" t="s">
        <v>133</v>
      </c>
      <c r="L22" s="22">
        <f>IF(K22="",0,ROUNDDOWN((POWER(($K22-Konst!$C$17),Konst!$D$17))*Konst!$B$17,0))</f>
        <v>426</v>
      </c>
      <c r="M22" s="142" t="s">
        <v>140</v>
      </c>
      <c r="N22" s="22">
        <f>IF(M22="",0,ROUNDDOWN((POWER((Konst!$C$7-$M22),Konst!$D$7))*Konst!$B$7,0))</f>
        <v>444</v>
      </c>
      <c r="O22" s="142" t="s">
        <v>82</v>
      </c>
      <c r="P22" s="46"/>
      <c r="Q22" s="22">
        <f>IF(O22="",0,ROUNDDOWN((POWER((Konst!$C$12-($O22*Konst!$F$12)),Konst!$D$12))*Konst!$B$12,0))</f>
        <v>474</v>
      </c>
      <c r="R22" s="142" t="s">
        <v>141</v>
      </c>
      <c r="S22" s="22">
        <f>IF(R22="",0,ROUNDDOWN((POWER((($R22*100)-Konst!$C$14),Konst!$D$14))*Konst!$B$14,0))</f>
        <v>389</v>
      </c>
      <c r="T22" s="143" t="s">
        <v>142</v>
      </c>
      <c r="U22" s="22">
        <f>IF(T22="",0,ROUNDDOWN((POWER(($T22-Konst!$C$19),Konst!$D$19))*Konst!$B$19,0))</f>
        <v>300</v>
      </c>
      <c r="V22" s="142" t="s">
        <v>143</v>
      </c>
      <c r="W22" s="4">
        <f t="shared" si="0"/>
        <v>207.7</v>
      </c>
      <c r="X22" s="22">
        <f>IF(V22="",0,ROUNDDOWN((POWER((Konst!$C$9-$W22),Konst!$D$9))*Konst!$B$9,0))</f>
        <v>419</v>
      </c>
      <c r="Y22" s="145">
        <f t="shared" si="1"/>
        <v>3272</v>
      </c>
    </row>
    <row r="23" spans="1:25" s="6" customFormat="1" ht="12.75">
      <c r="A23" s="109"/>
      <c r="B23" s="101"/>
      <c r="D23" s="101"/>
      <c r="E23" s="64"/>
      <c r="F23" s="65"/>
      <c r="G23" s="36"/>
      <c r="H23" s="87"/>
      <c r="I23" s="88"/>
      <c r="J23" s="36"/>
      <c r="K23" s="87"/>
      <c r="L23" s="36"/>
      <c r="M23" s="87"/>
      <c r="N23" s="36"/>
      <c r="O23" s="87"/>
      <c r="P23" s="65"/>
      <c r="Q23" s="36"/>
      <c r="R23" s="87"/>
      <c r="S23" s="36"/>
      <c r="T23" s="37"/>
      <c r="U23" s="36"/>
      <c r="V23" s="87"/>
      <c r="W23" s="7"/>
      <c r="X23" s="36"/>
      <c r="Y23" s="89"/>
    </row>
    <row r="24" ht="12.75">
      <c r="E24" s="30"/>
    </row>
    <row r="25" ht="12.75">
      <c r="E25" s="30"/>
    </row>
    <row r="26" ht="12.75">
      <c r="E26" s="30"/>
    </row>
    <row r="28" spans="1:25" ht="12.75">
      <c r="A28" s="8"/>
      <c r="B28" s="9" t="s">
        <v>116</v>
      </c>
      <c r="C28" s="10"/>
      <c r="D28" s="24"/>
      <c r="E28" s="31"/>
      <c r="G28" s="12"/>
      <c r="H28" s="29"/>
      <c r="I28" s="52"/>
      <c r="J28" s="12"/>
      <c r="K28" s="11"/>
      <c r="L28" s="12"/>
      <c r="M28" s="11"/>
      <c r="N28" s="12"/>
      <c r="O28" s="11"/>
      <c r="P28" s="47"/>
      <c r="Q28" s="12"/>
      <c r="R28" s="11"/>
      <c r="S28" s="12"/>
      <c r="T28" s="11"/>
      <c r="U28" s="12"/>
      <c r="V28" s="11"/>
      <c r="W28" s="11"/>
      <c r="X28" s="12"/>
      <c r="Y28" s="13"/>
    </row>
    <row r="29" spans="1:25" ht="12.75">
      <c r="A29" s="14"/>
      <c r="B29" s="3"/>
      <c r="C29" s="3"/>
      <c r="D29" s="132"/>
      <c r="E29" s="14" t="s">
        <v>105</v>
      </c>
      <c r="F29" s="48"/>
      <c r="G29" s="17"/>
      <c r="H29" s="15" t="s">
        <v>114</v>
      </c>
      <c r="I29" s="17"/>
      <c r="J29" s="14" t="s">
        <v>11</v>
      </c>
      <c r="K29" s="50"/>
      <c r="L29" s="17"/>
      <c r="M29" s="15" t="s">
        <v>115</v>
      </c>
      <c r="N29" s="17"/>
      <c r="O29" s="17"/>
      <c r="P29" s="18" t="s">
        <v>26</v>
      </c>
      <c r="Q29" s="138"/>
      <c r="R29" s="71"/>
      <c r="S29" s="35"/>
      <c r="T29" s="140"/>
      <c r="U29" s="138"/>
      <c r="V29" s="71"/>
      <c r="W29" s="139"/>
      <c r="X29" s="138"/>
      <c r="Y29" s="72"/>
    </row>
    <row r="30" spans="1:25" ht="12.75">
      <c r="A30" s="41" t="s">
        <v>37</v>
      </c>
      <c r="B30" s="62" t="s">
        <v>150</v>
      </c>
      <c r="C30" s="21"/>
      <c r="D30" s="62"/>
      <c r="E30" s="142" t="s">
        <v>63</v>
      </c>
      <c r="F30" s="46"/>
      <c r="G30" s="22">
        <f>IF(E30="",0,ROUNDDOWN((POWER((Konst!$C$12-($E30*Konst!$F$12)),Konst!$D$12))*Konst!$B$12,0))</f>
        <v>429</v>
      </c>
      <c r="H30" s="142" t="s">
        <v>60</v>
      </c>
      <c r="I30" s="22">
        <f>IF(H30="",0,ROUNDDOWN((POWER((($H30*100)-Konst!$C$14),Konst!$D$14))*Konst!$B$14,0))</f>
        <v>536</v>
      </c>
      <c r="J30" s="142" t="s">
        <v>85</v>
      </c>
      <c r="K30" s="45"/>
      <c r="L30" s="22">
        <f>IF(J30="",0,ROUNDDOWN((POWER((($J30*100)-Konst!$C$16),Konst!$D$16))*Konst!$B$16,0))</f>
        <v>350</v>
      </c>
      <c r="M30" s="143" t="s">
        <v>161</v>
      </c>
      <c r="N30" s="22">
        <f>IF(M30="",0,ROUNDDOWN((POWER(($M30-Konst!$C$19),Konst!$D$19))*Konst!$B$19,0))</f>
        <v>385</v>
      </c>
      <c r="O30" s="22"/>
      <c r="P30" s="145">
        <f>SUM(G30,I30,L30,N30)</f>
        <v>1700</v>
      </c>
      <c r="Q30" s="36"/>
      <c r="R30" s="87"/>
      <c r="S30" s="87"/>
      <c r="T30" s="88"/>
      <c r="U30" s="36"/>
      <c r="V30" s="87"/>
      <c r="W30" s="7"/>
      <c r="X30" s="36"/>
      <c r="Y30" s="89"/>
    </row>
    <row r="31" spans="1:25" ht="12.75">
      <c r="A31" s="41" t="s">
        <v>38</v>
      </c>
      <c r="B31" s="53"/>
      <c r="C31" s="3"/>
      <c r="D31" s="53"/>
      <c r="E31" s="142" t="s">
        <v>63</v>
      </c>
      <c r="F31" s="46"/>
      <c r="G31" s="22">
        <f>IF(E31="",0,ROUNDDOWN((POWER((Konst!$C$12-($E31*Konst!$F$12)),Konst!$D$12))*Konst!$B$12,0))</f>
        <v>429</v>
      </c>
      <c r="H31" s="142" t="s">
        <v>60</v>
      </c>
      <c r="I31" s="22">
        <f>IF(H31="",0,ROUNDDOWN((POWER((($H31*100)-Konst!$C$14),Konst!$D$14))*Konst!$B$14,0))</f>
        <v>536</v>
      </c>
      <c r="J31" s="142" t="s">
        <v>85</v>
      </c>
      <c r="K31" s="45"/>
      <c r="L31" s="22">
        <f>IF(J31="",0,ROUNDDOWN((POWER((($J31*100)-Konst!$C$16),Konst!$D$16))*Konst!$B$16,0))</f>
        <v>350</v>
      </c>
      <c r="M31" s="143" t="s">
        <v>161</v>
      </c>
      <c r="N31" s="22">
        <f>IF(M31="",0,ROUNDDOWN((POWER(($M31-Konst!$C$19),Konst!$D$19))*Konst!$B$19,0))</f>
        <v>385</v>
      </c>
      <c r="O31" s="22"/>
      <c r="P31" s="145">
        <f aca="true" t="shared" si="2" ref="P31:P49">SUM(G31,I31,L31,N31)</f>
        <v>1700</v>
      </c>
      <c r="Q31" s="36"/>
      <c r="R31" s="87"/>
      <c r="S31" s="87"/>
      <c r="T31" s="88"/>
      <c r="U31" s="36"/>
      <c r="V31" s="87"/>
      <c r="W31" s="7"/>
      <c r="X31" s="36"/>
      <c r="Y31" s="89"/>
    </row>
    <row r="32" spans="1:25" ht="12.75">
      <c r="A32" s="41" t="s">
        <v>39</v>
      </c>
      <c r="B32" s="62"/>
      <c r="C32" s="21"/>
      <c r="D32" s="62"/>
      <c r="E32" s="142" t="s">
        <v>63</v>
      </c>
      <c r="F32" s="46"/>
      <c r="G32" s="22">
        <f>IF(E32="",0,ROUNDDOWN((POWER((Konst!$C$12-($E32*Konst!$F$12)),Konst!$D$12))*Konst!$B$12,0))</f>
        <v>429</v>
      </c>
      <c r="H32" s="142" t="s">
        <v>60</v>
      </c>
      <c r="I32" s="22">
        <f>IF(H32="",0,ROUNDDOWN((POWER((($H32*100)-Konst!$C$14),Konst!$D$14))*Konst!$B$14,0))</f>
        <v>536</v>
      </c>
      <c r="J32" s="142" t="s">
        <v>85</v>
      </c>
      <c r="K32" s="45"/>
      <c r="L32" s="22">
        <f>IF(J32="",0,ROUNDDOWN((POWER((($J32*100)-Konst!$C$16),Konst!$D$16))*Konst!$B$16,0))</f>
        <v>350</v>
      </c>
      <c r="M32" s="143" t="s">
        <v>161</v>
      </c>
      <c r="N32" s="22">
        <f>IF(M32="",0,ROUNDDOWN((POWER(($M32-Konst!$C$19),Konst!$D$19))*Konst!$B$19,0))</f>
        <v>385</v>
      </c>
      <c r="O32" s="22"/>
      <c r="P32" s="145">
        <f t="shared" si="2"/>
        <v>1700</v>
      </c>
      <c r="Q32" s="36"/>
      <c r="R32" s="87"/>
      <c r="S32" s="87"/>
      <c r="T32" s="88"/>
      <c r="U32" s="36"/>
      <c r="V32" s="87"/>
      <c r="W32" s="7"/>
      <c r="X32" s="36"/>
      <c r="Y32" s="89"/>
    </row>
    <row r="33" spans="1:25" ht="12.75">
      <c r="A33" s="41" t="s">
        <v>40</v>
      </c>
      <c r="B33" s="53"/>
      <c r="C33" s="3"/>
      <c r="D33" s="53"/>
      <c r="E33" s="142" t="s">
        <v>63</v>
      </c>
      <c r="F33" s="46"/>
      <c r="G33" s="22">
        <f>IF(E33="",0,ROUNDDOWN((POWER((Konst!$C$12-($E33*Konst!$F$12)),Konst!$D$12))*Konst!$B$12,0))</f>
        <v>429</v>
      </c>
      <c r="H33" s="142" t="s">
        <v>60</v>
      </c>
      <c r="I33" s="22">
        <f>IF(H33="",0,ROUNDDOWN((POWER((($H33*100)-Konst!$C$14),Konst!$D$14))*Konst!$B$14,0))</f>
        <v>536</v>
      </c>
      <c r="J33" s="142" t="s">
        <v>85</v>
      </c>
      <c r="K33" s="45"/>
      <c r="L33" s="22">
        <f>IF(J33="",0,ROUNDDOWN((POWER((($J33*100)-Konst!$C$16),Konst!$D$16))*Konst!$B$16,0))</f>
        <v>350</v>
      </c>
      <c r="M33" s="143" t="s">
        <v>161</v>
      </c>
      <c r="N33" s="22">
        <f>IF(M33="",0,ROUNDDOWN((POWER(($M33-Konst!$C$19),Konst!$D$19))*Konst!$B$19,0))</f>
        <v>385</v>
      </c>
      <c r="O33" s="22"/>
      <c r="P33" s="145">
        <f t="shared" si="2"/>
        <v>1700</v>
      </c>
      <c r="Q33" s="36"/>
      <c r="R33" s="87"/>
      <c r="S33" s="87"/>
      <c r="T33" s="88"/>
      <c r="U33" s="36"/>
      <c r="V33" s="87"/>
      <c r="W33" s="7"/>
      <c r="X33" s="36"/>
      <c r="Y33" s="89"/>
    </row>
    <row r="34" spans="1:25" ht="12.75">
      <c r="A34" s="41" t="s">
        <v>41</v>
      </c>
      <c r="B34" s="53"/>
      <c r="C34" s="3"/>
      <c r="D34" s="53"/>
      <c r="E34" s="142" t="s">
        <v>63</v>
      </c>
      <c r="F34" s="46"/>
      <c r="G34" s="22">
        <f>IF(E34="",0,ROUNDDOWN((POWER((Konst!$C$12-($E34*Konst!$F$12)),Konst!$D$12))*Konst!$B$12,0))</f>
        <v>429</v>
      </c>
      <c r="H34" s="142" t="s">
        <v>60</v>
      </c>
      <c r="I34" s="22">
        <f>IF(H34="",0,ROUNDDOWN((POWER((($H34*100)-Konst!$C$14),Konst!$D$14))*Konst!$B$14,0))</f>
        <v>536</v>
      </c>
      <c r="J34" s="142" t="s">
        <v>85</v>
      </c>
      <c r="K34" s="45"/>
      <c r="L34" s="22">
        <f>IF(J34="",0,ROUNDDOWN((POWER((($J34*100)-Konst!$C$16),Konst!$D$16))*Konst!$B$16,0))</f>
        <v>350</v>
      </c>
      <c r="M34" s="143" t="s">
        <v>161</v>
      </c>
      <c r="N34" s="22">
        <f>IF(M34="",0,ROUNDDOWN((POWER(($M34-Konst!$C$19),Konst!$D$19))*Konst!$B$19,0))</f>
        <v>385</v>
      </c>
      <c r="O34" s="22"/>
      <c r="P34" s="145">
        <f t="shared" si="2"/>
        <v>1700</v>
      </c>
      <c r="Q34" s="36"/>
      <c r="R34" s="87"/>
      <c r="S34" s="87"/>
      <c r="T34" s="88"/>
      <c r="U34" s="36"/>
      <c r="V34" s="87"/>
      <c r="W34" s="7"/>
      <c r="X34" s="36"/>
      <c r="Y34" s="89"/>
    </row>
    <row r="35" spans="1:25" ht="12.75">
      <c r="A35" s="41" t="s">
        <v>42</v>
      </c>
      <c r="B35" s="53"/>
      <c r="C35" s="3"/>
      <c r="D35" s="53"/>
      <c r="E35" s="142" t="s">
        <v>63</v>
      </c>
      <c r="F35" s="46"/>
      <c r="G35" s="22">
        <f>IF(E35="",0,ROUNDDOWN((POWER((Konst!$C$12-($E35*Konst!$F$12)),Konst!$D$12))*Konst!$B$12,0))</f>
        <v>429</v>
      </c>
      <c r="H35" s="142" t="s">
        <v>60</v>
      </c>
      <c r="I35" s="22">
        <f>IF(H35="",0,ROUNDDOWN((POWER((($H35*100)-Konst!$C$14),Konst!$D$14))*Konst!$B$14,0))</f>
        <v>536</v>
      </c>
      <c r="J35" s="142" t="s">
        <v>85</v>
      </c>
      <c r="K35" s="45"/>
      <c r="L35" s="22">
        <f>IF(J35="",0,ROUNDDOWN((POWER((($J35*100)-Konst!$C$16),Konst!$D$16))*Konst!$B$16,0))</f>
        <v>350</v>
      </c>
      <c r="M35" s="143" t="s">
        <v>161</v>
      </c>
      <c r="N35" s="22">
        <f>IF(M35="",0,ROUNDDOWN((POWER(($M35-Konst!$C$19),Konst!$D$19))*Konst!$B$19,0))</f>
        <v>385</v>
      </c>
      <c r="O35" s="22"/>
      <c r="P35" s="145">
        <f t="shared" si="2"/>
        <v>1700</v>
      </c>
      <c r="Q35" s="36"/>
      <c r="R35" s="87"/>
      <c r="S35" s="87"/>
      <c r="T35" s="88"/>
      <c r="U35" s="36"/>
      <c r="V35" s="87"/>
      <c r="W35" s="7"/>
      <c r="X35" s="36"/>
      <c r="Y35" s="89"/>
    </row>
    <row r="36" spans="1:25" ht="12.75">
      <c r="A36" s="41" t="s">
        <v>43</v>
      </c>
      <c r="B36" s="53"/>
      <c r="C36" s="3"/>
      <c r="D36" s="53"/>
      <c r="E36" s="142" t="s">
        <v>63</v>
      </c>
      <c r="F36" s="46"/>
      <c r="G36" s="22">
        <f>IF(E36="",0,ROUNDDOWN((POWER((Konst!$C$12-($E36*Konst!$F$12)),Konst!$D$12))*Konst!$B$12,0))</f>
        <v>429</v>
      </c>
      <c r="H36" s="142" t="s">
        <v>60</v>
      </c>
      <c r="I36" s="22">
        <f>IF(H36="",0,ROUNDDOWN((POWER((($H36*100)-Konst!$C$14),Konst!$D$14))*Konst!$B$14,0))</f>
        <v>536</v>
      </c>
      <c r="J36" s="142" t="s">
        <v>85</v>
      </c>
      <c r="K36" s="45"/>
      <c r="L36" s="22">
        <f>IF(J36="",0,ROUNDDOWN((POWER((($J36*100)-Konst!$C$16),Konst!$D$16))*Konst!$B$16,0))</f>
        <v>350</v>
      </c>
      <c r="M36" s="143" t="s">
        <v>161</v>
      </c>
      <c r="N36" s="22">
        <f>IF(M36="",0,ROUNDDOWN((POWER(($M36-Konst!$C$19),Konst!$D$19))*Konst!$B$19,0))</f>
        <v>385</v>
      </c>
      <c r="O36" s="22"/>
      <c r="P36" s="145">
        <f t="shared" si="2"/>
        <v>1700</v>
      </c>
      <c r="Q36" s="36"/>
      <c r="R36" s="87"/>
      <c r="S36" s="87"/>
      <c r="T36" s="88"/>
      <c r="U36" s="36"/>
      <c r="V36" s="87"/>
      <c r="W36" s="7"/>
      <c r="X36" s="36"/>
      <c r="Y36" s="89"/>
    </row>
    <row r="37" spans="1:25" ht="12.75">
      <c r="A37" s="41" t="s">
        <v>44</v>
      </c>
      <c r="B37" s="53"/>
      <c r="C37" s="3"/>
      <c r="D37" s="53"/>
      <c r="E37" s="142" t="s">
        <v>63</v>
      </c>
      <c r="F37" s="46"/>
      <c r="G37" s="22">
        <f>IF(E37="",0,ROUNDDOWN((POWER((Konst!$C$12-($E37*Konst!$F$12)),Konst!$D$12))*Konst!$B$12,0))</f>
        <v>429</v>
      </c>
      <c r="H37" s="142" t="s">
        <v>60</v>
      </c>
      <c r="I37" s="22">
        <f>IF(H37="",0,ROUNDDOWN((POWER((($H37*100)-Konst!$C$14),Konst!$D$14))*Konst!$B$14,0))</f>
        <v>536</v>
      </c>
      <c r="J37" s="142" t="s">
        <v>85</v>
      </c>
      <c r="K37" s="45"/>
      <c r="L37" s="22">
        <f>IF(J37="",0,ROUNDDOWN((POWER((($J37*100)-Konst!$C$16),Konst!$D$16))*Konst!$B$16,0))</f>
        <v>350</v>
      </c>
      <c r="M37" s="143" t="s">
        <v>161</v>
      </c>
      <c r="N37" s="22">
        <f>IF(M37="",0,ROUNDDOWN((POWER(($M37-Konst!$C$19),Konst!$D$19))*Konst!$B$19,0))</f>
        <v>385</v>
      </c>
      <c r="O37" s="22"/>
      <c r="P37" s="145">
        <f t="shared" si="2"/>
        <v>1700</v>
      </c>
      <c r="Q37" s="36"/>
      <c r="R37" s="87"/>
      <c r="S37" s="87"/>
      <c r="T37" s="88"/>
      <c r="U37" s="36"/>
      <c r="V37" s="87"/>
      <c r="W37" s="7"/>
      <c r="X37" s="36"/>
      <c r="Y37" s="89"/>
    </row>
    <row r="38" spans="1:25" ht="12.75">
      <c r="A38" s="41" t="s">
        <v>45</v>
      </c>
      <c r="B38" s="53"/>
      <c r="C38" s="3"/>
      <c r="D38" s="53"/>
      <c r="E38" s="142" t="s">
        <v>63</v>
      </c>
      <c r="F38" s="46"/>
      <c r="G38" s="22">
        <f>IF(E38="",0,ROUNDDOWN((POWER((Konst!$C$12-($E38*Konst!$F$12)),Konst!$D$12))*Konst!$B$12,0))</f>
        <v>429</v>
      </c>
      <c r="H38" s="142" t="s">
        <v>60</v>
      </c>
      <c r="I38" s="22">
        <f>IF(H38="",0,ROUNDDOWN((POWER((($H38*100)-Konst!$C$14),Konst!$D$14))*Konst!$B$14,0))</f>
        <v>536</v>
      </c>
      <c r="J38" s="142" t="s">
        <v>85</v>
      </c>
      <c r="K38" s="45"/>
      <c r="L38" s="22">
        <f>IF(J38="",0,ROUNDDOWN((POWER((($J38*100)-Konst!$C$16),Konst!$D$16))*Konst!$B$16,0))</f>
        <v>350</v>
      </c>
      <c r="M38" s="143" t="s">
        <v>161</v>
      </c>
      <c r="N38" s="22">
        <f>IF(M38="",0,ROUNDDOWN((POWER(($M38-Konst!$C$19),Konst!$D$19))*Konst!$B$19,0))</f>
        <v>385</v>
      </c>
      <c r="O38" s="22"/>
      <c r="P38" s="145">
        <f t="shared" si="2"/>
        <v>1700</v>
      </c>
      <c r="Q38" s="36"/>
      <c r="R38" s="87"/>
      <c r="S38" s="87"/>
      <c r="T38" s="88"/>
      <c r="U38" s="36"/>
      <c r="V38" s="87"/>
      <c r="W38" s="7"/>
      <c r="X38" s="36"/>
      <c r="Y38" s="89"/>
    </row>
    <row r="39" spans="1:25" ht="12.75">
      <c r="A39" s="41" t="s">
        <v>46</v>
      </c>
      <c r="B39" s="131"/>
      <c r="C39" s="60"/>
      <c r="D39" s="26"/>
      <c r="E39" s="142" t="s">
        <v>63</v>
      </c>
      <c r="F39" s="46"/>
      <c r="G39" s="22">
        <f>IF(E39="",0,ROUNDDOWN((POWER((Konst!$C$12-($E39*Konst!$F$12)),Konst!$D$12))*Konst!$B$12,0))</f>
        <v>429</v>
      </c>
      <c r="H39" s="142" t="s">
        <v>60</v>
      </c>
      <c r="I39" s="22">
        <f>IF(H39="",0,ROUNDDOWN((POWER((($H39*100)-Konst!$C$14),Konst!$D$14))*Konst!$B$14,0))</f>
        <v>536</v>
      </c>
      <c r="J39" s="142" t="s">
        <v>85</v>
      </c>
      <c r="K39" s="45"/>
      <c r="L39" s="22">
        <f>IF(J39="",0,ROUNDDOWN((POWER((($J39*100)-Konst!$C$16),Konst!$D$16))*Konst!$B$16,0))</f>
        <v>350</v>
      </c>
      <c r="M39" s="143" t="s">
        <v>161</v>
      </c>
      <c r="N39" s="22">
        <f>IF(M39="",0,ROUNDDOWN((POWER(($M39-Konst!$C$19),Konst!$D$19))*Konst!$B$19,0))</f>
        <v>385</v>
      </c>
      <c r="O39" s="22"/>
      <c r="P39" s="145">
        <f t="shared" si="2"/>
        <v>1700</v>
      </c>
      <c r="Q39" s="36"/>
      <c r="R39" s="87"/>
      <c r="S39" s="87"/>
      <c r="T39" s="88"/>
      <c r="U39" s="36"/>
      <c r="V39" s="87"/>
      <c r="W39" s="7"/>
      <c r="X39" s="36"/>
      <c r="Y39" s="89"/>
    </row>
    <row r="40" spans="1:25" ht="12.75">
      <c r="A40" s="41" t="s">
        <v>47</v>
      </c>
      <c r="B40" s="62"/>
      <c r="C40" s="21"/>
      <c r="D40" s="62"/>
      <c r="E40" s="142" t="s">
        <v>63</v>
      </c>
      <c r="F40" s="46"/>
      <c r="G40" s="22">
        <f>IF(E40="",0,ROUNDDOWN((POWER((Konst!$C$12-($E40*Konst!$F$12)),Konst!$D$12))*Konst!$B$12,0))</f>
        <v>429</v>
      </c>
      <c r="H40" s="142" t="s">
        <v>60</v>
      </c>
      <c r="I40" s="22">
        <f>IF(H40="",0,ROUNDDOWN((POWER((($H40*100)-Konst!$C$14),Konst!$D$14))*Konst!$B$14,0))</f>
        <v>536</v>
      </c>
      <c r="J40" s="142" t="s">
        <v>85</v>
      </c>
      <c r="K40" s="45"/>
      <c r="L40" s="22">
        <f>IF(J40="",0,ROUNDDOWN((POWER((($J40*100)-Konst!$C$16),Konst!$D$16))*Konst!$B$16,0))</f>
        <v>350</v>
      </c>
      <c r="M40" s="143" t="s">
        <v>161</v>
      </c>
      <c r="N40" s="22">
        <f>IF(M40="",0,ROUNDDOWN((POWER(($M40-Konst!$C$19),Konst!$D$19))*Konst!$B$19,0))</f>
        <v>385</v>
      </c>
      <c r="O40" s="22"/>
      <c r="P40" s="145">
        <f t="shared" si="2"/>
        <v>1700</v>
      </c>
      <c r="Q40" s="36"/>
      <c r="R40" s="87"/>
      <c r="S40" s="87"/>
      <c r="T40" s="88"/>
      <c r="U40" s="36"/>
      <c r="V40" s="87"/>
      <c r="W40" s="7"/>
      <c r="X40" s="36"/>
      <c r="Y40" s="89"/>
    </row>
    <row r="41" spans="1:25" ht="12.75">
      <c r="A41" s="41" t="s">
        <v>48</v>
      </c>
      <c r="B41" s="119"/>
      <c r="C41" s="135"/>
      <c r="D41" s="120"/>
      <c r="E41" s="142" t="s">
        <v>63</v>
      </c>
      <c r="F41" s="46"/>
      <c r="G41" s="22">
        <f>IF(E41="",0,ROUNDDOWN((POWER((Konst!$C$12-($E41*Konst!$F$12)),Konst!$D$12))*Konst!$B$12,0))</f>
        <v>429</v>
      </c>
      <c r="H41" s="142" t="s">
        <v>60</v>
      </c>
      <c r="I41" s="22">
        <f>IF(H41="",0,ROUNDDOWN((POWER((($H41*100)-Konst!$C$14),Konst!$D$14))*Konst!$B$14,0))</f>
        <v>536</v>
      </c>
      <c r="J41" s="142" t="s">
        <v>85</v>
      </c>
      <c r="K41" s="45"/>
      <c r="L41" s="22">
        <f>IF(J41="",0,ROUNDDOWN((POWER((($J41*100)-Konst!$C$16),Konst!$D$16))*Konst!$B$16,0))</f>
        <v>350</v>
      </c>
      <c r="M41" s="143" t="s">
        <v>161</v>
      </c>
      <c r="N41" s="22">
        <f>IF(M41="",0,ROUNDDOWN((POWER(($M41-Konst!$C$19),Konst!$D$19))*Konst!$B$19,0))</f>
        <v>385</v>
      </c>
      <c r="O41" s="22"/>
      <c r="P41" s="145">
        <f t="shared" si="2"/>
        <v>1700</v>
      </c>
      <c r="Q41" s="36"/>
      <c r="R41" s="87"/>
      <c r="S41" s="87"/>
      <c r="T41" s="88"/>
      <c r="U41" s="36"/>
      <c r="V41" s="87"/>
      <c r="W41" s="7"/>
      <c r="X41" s="36"/>
      <c r="Y41" s="89"/>
    </row>
    <row r="42" spans="1:25" ht="12.75">
      <c r="A42" s="41" t="s">
        <v>49</v>
      </c>
      <c r="B42" s="53"/>
      <c r="C42" s="3"/>
      <c r="D42" s="53"/>
      <c r="E42" s="142" t="s">
        <v>63</v>
      </c>
      <c r="F42" s="46"/>
      <c r="G42" s="22">
        <f>IF(E42="",0,ROUNDDOWN((POWER((Konst!$C$12-($E42*Konst!$F$12)),Konst!$D$12))*Konst!$B$12,0))</f>
        <v>429</v>
      </c>
      <c r="H42" s="142" t="s">
        <v>60</v>
      </c>
      <c r="I42" s="22">
        <f>IF(H42="",0,ROUNDDOWN((POWER((($H42*100)-Konst!$C$14),Konst!$D$14))*Konst!$B$14,0))</f>
        <v>536</v>
      </c>
      <c r="J42" s="142" t="s">
        <v>85</v>
      </c>
      <c r="K42" s="45"/>
      <c r="L42" s="22">
        <f>IF(J42="",0,ROUNDDOWN((POWER((($J42*100)-Konst!$C$16),Konst!$D$16))*Konst!$B$16,0))</f>
        <v>350</v>
      </c>
      <c r="M42" s="143" t="s">
        <v>161</v>
      </c>
      <c r="N42" s="22">
        <f>IF(M42="",0,ROUNDDOWN((POWER(($M42-Konst!$C$19),Konst!$D$19))*Konst!$B$19,0))</f>
        <v>385</v>
      </c>
      <c r="O42" s="22"/>
      <c r="P42" s="145">
        <f t="shared" si="2"/>
        <v>1700</v>
      </c>
      <c r="Q42" s="36"/>
      <c r="R42" s="87"/>
      <c r="S42" s="87"/>
      <c r="T42" s="88"/>
      <c r="U42" s="36"/>
      <c r="V42" s="87"/>
      <c r="W42" s="7"/>
      <c r="X42" s="36"/>
      <c r="Y42" s="89"/>
    </row>
    <row r="43" spans="1:25" ht="12.75">
      <c r="A43" s="41" t="s">
        <v>50</v>
      </c>
      <c r="B43" s="53"/>
      <c r="C43" s="3"/>
      <c r="D43" s="53"/>
      <c r="E43" s="142" t="s">
        <v>63</v>
      </c>
      <c r="F43" s="46"/>
      <c r="G43" s="22">
        <f>IF(E43="",0,ROUNDDOWN((POWER((Konst!$C$12-($E43*Konst!$F$12)),Konst!$D$12))*Konst!$B$12,0))</f>
        <v>429</v>
      </c>
      <c r="H43" s="142" t="s">
        <v>60</v>
      </c>
      <c r="I43" s="22">
        <f>IF(H43="",0,ROUNDDOWN((POWER((($H43*100)-Konst!$C$14),Konst!$D$14))*Konst!$B$14,0))</f>
        <v>536</v>
      </c>
      <c r="J43" s="142" t="s">
        <v>85</v>
      </c>
      <c r="K43" s="45"/>
      <c r="L43" s="22">
        <f>IF(J43="",0,ROUNDDOWN((POWER((($J43*100)-Konst!$C$16),Konst!$D$16))*Konst!$B$16,0))</f>
        <v>350</v>
      </c>
      <c r="M43" s="143" t="s">
        <v>161</v>
      </c>
      <c r="N43" s="22">
        <f>IF(M43="",0,ROUNDDOWN((POWER(($M43-Konst!$C$19),Konst!$D$19))*Konst!$B$19,0))</f>
        <v>385</v>
      </c>
      <c r="O43" s="22"/>
      <c r="P43" s="145">
        <f t="shared" si="2"/>
        <v>1700</v>
      </c>
      <c r="Q43" s="36"/>
      <c r="R43" s="87"/>
      <c r="S43" s="87"/>
      <c r="T43" s="88"/>
      <c r="U43" s="36"/>
      <c r="V43" s="87"/>
      <c r="W43" s="7"/>
      <c r="X43" s="36"/>
      <c r="Y43" s="89"/>
    </row>
    <row r="44" spans="1:25" ht="12.75">
      <c r="A44" s="41" t="s">
        <v>51</v>
      </c>
      <c r="B44" s="62"/>
      <c r="C44" s="21"/>
      <c r="D44" s="62"/>
      <c r="E44" s="142" t="s">
        <v>63</v>
      </c>
      <c r="F44" s="46"/>
      <c r="G44" s="22">
        <f>IF(E44="",0,ROUNDDOWN((POWER((Konst!$C$12-($E44*Konst!$F$12)),Konst!$D$12))*Konst!$B$12,0))</f>
        <v>429</v>
      </c>
      <c r="H44" s="142" t="s">
        <v>60</v>
      </c>
      <c r="I44" s="22">
        <f>IF(H44="",0,ROUNDDOWN((POWER((($H44*100)-Konst!$C$14),Konst!$D$14))*Konst!$B$14,0))</f>
        <v>536</v>
      </c>
      <c r="J44" s="142" t="s">
        <v>85</v>
      </c>
      <c r="K44" s="45"/>
      <c r="L44" s="22">
        <f>IF(J44="",0,ROUNDDOWN((POWER((($J44*100)-Konst!$C$16),Konst!$D$16))*Konst!$B$16,0))</f>
        <v>350</v>
      </c>
      <c r="M44" s="143" t="s">
        <v>161</v>
      </c>
      <c r="N44" s="22">
        <f>IF(M44="",0,ROUNDDOWN((POWER(($M44-Konst!$C$19),Konst!$D$19))*Konst!$B$19,0))</f>
        <v>385</v>
      </c>
      <c r="O44" s="22"/>
      <c r="P44" s="145">
        <f t="shared" si="2"/>
        <v>1700</v>
      </c>
      <c r="Q44" s="36"/>
      <c r="R44" s="87"/>
      <c r="S44" s="87"/>
      <c r="T44" s="88"/>
      <c r="U44" s="36"/>
      <c r="V44" s="87"/>
      <c r="W44" s="7"/>
      <c r="X44" s="36"/>
      <c r="Y44" s="89"/>
    </row>
    <row r="45" spans="1:25" ht="12.75">
      <c r="A45" s="41" t="s">
        <v>52</v>
      </c>
      <c r="B45" s="53"/>
      <c r="C45" s="3"/>
      <c r="D45" s="53"/>
      <c r="E45" s="142" t="s">
        <v>63</v>
      </c>
      <c r="F45" s="46"/>
      <c r="G45" s="22">
        <f>IF(E45="",0,ROUNDDOWN((POWER((Konst!$C$12-($E45*Konst!$F$12)),Konst!$D$12))*Konst!$B$12,0))</f>
        <v>429</v>
      </c>
      <c r="H45" s="142" t="s">
        <v>60</v>
      </c>
      <c r="I45" s="22">
        <f>IF(H45="",0,ROUNDDOWN((POWER((($H45*100)-Konst!$C$14),Konst!$D$14))*Konst!$B$14,0))</f>
        <v>536</v>
      </c>
      <c r="J45" s="142" t="s">
        <v>85</v>
      </c>
      <c r="K45" s="45"/>
      <c r="L45" s="22">
        <f>IF(J45="",0,ROUNDDOWN((POWER((($J45*100)-Konst!$C$16),Konst!$D$16))*Konst!$B$16,0))</f>
        <v>350</v>
      </c>
      <c r="M45" s="143" t="s">
        <v>161</v>
      </c>
      <c r="N45" s="22">
        <f>IF(M45="",0,ROUNDDOWN((POWER(($M45-Konst!$C$19),Konst!$D$19))*Konst!$B$19,0))</f>
        <v>385</v>
      </c>
      <c r="O45" s="22"/>
      <c r="P45" s="145">
        <f t="shared" si="2"/>
        <v>1700</v>
      </c>
      <c r="Q45" s="36"/>
      <c r="R45" s="87"/>
      <c r="S45" s="87"/>
      <c r="T45" s="88"/>
      <c r="U45" s="36"/>
      <c r="V45" s="87"/>
      <c r="W45" s="7"/>
      <c r="X45" s="36"/>
      <c r="Y45" s="89"/>
    </row>
    <row r="46" spans="1:25" ht="12.75">
      <c r="A46" s="41" t="s">
        <v>53</v>
      </c>
      <c r="B46" s="53"/>
      <c r="C46" s="3"/>
      <c r="D46" s="53"/>
      <c r="E46" s="142" t="s">
        <v>63</v>
      </c>
      <c r="F46" s="46"/>
      <c r="G46" s="22">
        <f>IF(E46="",0,ROUNDDOWN((POWER((Konst!$C$12-($E46*Konst!$F$12)),Konst!$D$12))*Konst!$B$12,0))</f>
        <v>429</v>
      </c>
      <c r="H46" s="142" t="s">
        <v>60</v>
      </c>
      <c r="I46" s="22">
        <f>IF(H46="",0,ROUNDDOWN((POWER((($H46*100)-Konst!$C$14),Konst!$D$14))*Konst!$B$14,0))</f>
        <v>536</v>
      </c>
      <c r="J46" s="142" t="s">
        <v>85</v>
      </c>
      <c r="K46" s="45"/>
      <c r="L46" s="22">
        <f>IF(J46="",0,ROUNDDOWN((POWER((($J46*100)-Konst!$C$16),Konst!$D$16))*Konst!$B$16,0))</f>
        <v>350</v>
      </c>
      <c r="M46" s="143" t="s">
        <v>161</v>
      </c>
      <c r="N46" s="22">
        <f>IF(M46="",0,ROUNDDOWN((POWER(($M46-Konst!$C$19),Konst!$D$19))*Konst!$B$19,0))</f>
        <v>385</v>
      </c>
      <c r="O46" s="22"/>
      <c r="P46" s="145">
        <f t="shared" si="2"/>
        <v>1700</v>
      </c>
      <c r="Q46" s="36"/>
      <c r="R46" s="87"/>
      <c r="S46" s="87"/>
      <c r="T46" s="88"/>
      <c r="U46" s="36"/>
      <c r="V46" s="87"/>
      <c r="W46" s="7"/>
      <c r="X46" s="36"/>
      <c r="Y46" s="89"/>
    </row>
    <row r="47" spans="1:25" ht="12.75">
      <c r="A47" s="41" t="s">
        <v>54</v>
      </c>
      <c r="B47" s="53"/>
      <c r="C47" s="3"/>
      <c r="D47" s="53"/>
      <c r="E47" s="142" t="s">
        <v>63</v>
      </c>
      <c r="F47" s="46"/>
      <c r="G47" s="22">
        <f>IF(E47="",0,ROUNDDOWN((POWER((Konst!$C$12-($E47*Konst!$F$12)),Konst!$D$12))*Konst!$B$12,0))</f>
        <v>429</v>
      </c>
      <c r="H47" s="142" t="s">
        <v>60</v>
      </c>
      <c r="I47" s="22">
        <f>IF(H47="",0,ROUNDDOWN((POWER((($H47*100)-Konst!$C$14),Konst!$D$14))*Konst!$B$14,0))</f>
        <v>536</v>
      </c>
      <c r="J47" s="142" t="s">
        <v>85</v>
      </c>
      <c r="K47" s="45"/>
      <c r="L47" s="22">
        <f>IF(J47="",0,ROUNDDOWN((POWER((($J47*100)-Konst!$C$16),Konst!$D$16))*Konst!$B$16,0))</f>
        <v>350</v>
      </c>
      <c r="M47" s="143" t="s">
        <v>161</v>
      </c>
      <c r="N47" s="22">
        <f>IF(M47="",0,ROUNDDOWN((POWER(($M47-Konst!$C$19),Konst!$D$19))*Konst!$B$19,0))</f>
        <v>385</v>
      </c>
      <c r="O47" s="22"/>
      <c r="P47" s="145">
        <f t="shared" si="2"/>
        <v>1700</v>
      </c>
      <c r="Q47" s="36"/>
      <c r="R47" s="87"/>
      <c r="S47" s="87"/>
      <c r="T47" s="88"/>
      <c r="U47" s="36"/>
      <c r="V47" s="87"/>
      <c r="W47" s="7"/>
      <c r="X47" s="36"/>
      <c r="Y47" s="89"/>
    </row>
    <row r="48" spans="1:25" ht="12.75">
      <c r="A48" s="41" t="s">
        <v>55</v>
      </c>
      <c r="B48" s="53"/>
      <c r="C48" s="3"/>
      <c r="D48" s="53"/>
      <c r="E48" s="142" t="s">
        <v>63</v>
      </c>
      <c r="F48" s="46"/>
      <c r="G48" s="22">
        <f>IF(E48="",0,ROUNDDOWN((POWER((Konst!$C$12-($E48*Konst!$F$12)),Konst!$D$12))*Konst!$B$12,0))</f>
        <v>429</v>
      </c>
      <c r="H48" s="142" t="s">
        <v>60</v>
      </c>
      <c r="I48" s="22">
        <f>IF(H48="",0,ROUNDDOWN((POWER((($H48*100)-Konst!$C$14),Konst!$D$14))*Konst!$B$14,0))</f>
        <v>536</v>
      </c>
      <c r="J48" s="142" t="s">
        <v>85</v>
      </c>
      <c r="K48" s="45"/>
      <c r="L48" s="22">
        <f>IF(J48="",0,ROUNDDOWN((POWER((($J48*100)-Konst!$C$16),Konst!$D$16))*Konst!$B$16,0))</f>
        <v>350</v>
      </c>
      <c r="M48" s="143" t="s">
        <v>161</v>
      </c>
      <c r="N48" s="22">
        <f>IF(M48="",0,ROUNDDOWN((POWER(($M48-Konst!$C$19),Konst!$D$19))*Konst!$B$19,0))</f>
        <v>385</v>
      </c>
      <c r="O48" s="22"/>
      <c r="P48" s="145">
        <f t="shared" si="2"/>
        <v>1700</v>
      </c>
      <c r="Q48" s="36"/>
      <c r="R48" s="87"/>
      <c r="S48" s="87"/>
      <c r="T48" s="88"/>
      <c r="U48" s="36"/>
      <c r="V48" s="87"/>
      <c r="W48" s="7"/>
      <c r="X48" s="36"/>
      <c r="Y48" s="89"/>
    </row>
    <row r="49" spans="1:25" ht="12.75">
      <c r="A49" s="41" t="s">
        <v>56</v>
      </c>
      <c r="B49" s="53"/>
      <c r="C49" s="3"/>
      <c r="D49" s="53"/>
      <c r="E49" s="142" t="s">
        <v>63</v>
      </c>
      <c r="F49" s="46"/>
      <c r="G49" s="22">
        <f>IF(E49="",0,ROUNDDOWN((POWER((Konst!$C$12-($E49*Konst!$F$12)),Konst!$D$12))*Konst!$B$12,0))</f>
        <v>429</v>
      </c>
      <c r="H49" s="142" t="s">
        <v>60</v>
      </c>
      <c r="I49" s="22">
        <f>IF(H49="",0,ROUNDDOWN((POWER((($H49*100)-Konst!$C$14),Konst!$D$14))*Konst!$B$14,0))</f>
        <v>536</v>
      </c>
      <c r="J49" s="142" t="s">
        <v>85</v>
      </c>
      <c r="K49" s="45"/>
      <c r="L49" s="22">
        <f>IF(J49="",0,ROUNDDOWN((POWER((($J49*100)-Konst!$C$16),Konst!$D$16))*Konst!$B$16,0))</f>
        <v>350</v>
      </c>
      <c r="M49" s="143" t="s">
        <v>161</v>
      </c>
      <c r="N49" s="22">
        <f>IF(M49="",0,ROUNDDOWN((POWER(($M49-Konst!$C$19),Konst!$D$19))*Konst!$B$19,0))</f>
        <v>385</v>
      </c>
      <c r="O49" s="22"/>
      <c r="P49" s="145">
        <f t="shared" si="2"/>
        <v>1700</v>
      </c>
      <c r="Q49" s="36"/>
      <c r="R49" s="87"/>
      <c r="S49" s="87"/>
      <c r="T49" s="88"/>
      <c r="U49" s="36"/>
      <c r="V49" s="87"/>
      <c r="W49" s="7"/>
      <c r="X49" s="36"/>
      <c r="Y49" s="89"/>
    </row>
    <row r="50" ht="12.75">
      <c r="F50" s="63"/>
    </row>
    <row r="54" spans="1:25" ht="12.75">
      <c r="A54" s="8"/>
      <c r="B54" s="9" t="s">
        <v>117</v>
      </c>
      <c r="C54" s="10"/>
      <c r="D54" s="24"/>
      <c r="E54" s="31"/>
      <c r="G54" s="12"/>
      <c r="H54" s="29"/>
      <c r="I54" s="52"/>
      <c r="J54" s="12"/>
      <c r="K54" s="11"/>
      <c r="L54" s="12"/>
      <c r="M54" s="11"/>
      <c r="N54" s="12"/>
      <c r="O54" s="11"/>
      <c r="P54" s="47"/>
      <c r="Q54" s="12"/>
      <c r="R54" s="11"/>
      <c r="S54" s="12"/>
      <c r="T54" s="11"/>
      <c r="U54" s="12"/>
      <c r="V54" s="11"/>
      <c r="W54" s="11"/>
      <c r="X54" s="12"/>
      <c r="Y54" s="13"/>
    </row>
    <row r="55" spans="1:25" ht="12.75">
      <c r="A55" s="14"/>
      <c r="B55" s="3"/>
      <c r="C55" s="3"/>
      <c r="D55" s="132"/>
      <c r="E55" s="14" t="s">
        <v>105</v>
      </c>
      <c r="F55" s="48"/>
      <c r="G55" s="17"/>
      <c r="H55" s="14" t="s">
        <v>11</v>
      </c>
      <c r="I55" s="50"/>
      <c r="J55" s="17"/>
      <c r="K55" s="15" t="s">
        <v>5</v>
      </c>
      <c r="L55" s="17"/>
      <c r="M55" s="15" t="s">
        <v>27</v>
      </c>
      <c r="N55" s="17"/>
      <c r="O55" s="17"/>
      <c r="P55" s="18" t="s">
        <v>26</v>
      </c>
      <c r="Q55" s="138"/>
      <c r="R55" s="71"/>
      <c r="S55" s="138"/>
      <c r="T55" s="71"/>
      <c r="U55" s="138"/>
      <c r="V55" s="71"/>
      <c r="W55" s="139"/>
      <c r="X55" s="138"/>
      <c r="Y55" s="72"/>
    </row>
    <row r="56" spans="1:25" ht="12.75">
      <c r="A56" s="41" t="s">
        <v>37</v>
      </c>
      <c r="B56" s="62"/>
      <c r="C56" s="21"/>
      <c r="D56" s="62"/>
      <c r="E56" s="142" t="s">
        <v>82</v>
      </c>
      <c r="F56" s="46"/>
      <c r="G56" s="22">
        <f>IF(E56="",0,ROUNDDOWN((POWER((Konst!$C$12-($E56*Konst!$F$12)),Konst!$D$12))*Konst!$B$12,0))</f>
        <v>474</v>
      </c>
      <c r="H56" s="142" t="s">
        <v>163</v>
      </c>
      <c r="I56" s="45"/>
      <c r="J56" s="22">
        <f>IF(H56="",0,ROUNDDOWN((POWER((($H56*100)-Konst!$C$16),Konst!$D$16))*Konst!$B$16,0))</f>
        <v>328</v>
      </c>
      <c r="K56" s="142" t="s">
        <v>164</v>
      </c>
      <c r="L56" s="22">
        <f>IF(K56="",0,ROUNDDOWN((POWER((Konst!$C$7-$K56),Konst!$D$7))*Konst!$B$7,0))</f>
        <v>543</v>
      </c>
      <c r="M56" s="142" t="s">
        <v>165</v>
      </c>
      <c r="N56" s="22">
        <f>IF(L56="",0,ROUNDDOWN((POWER((Konst!$C$9-(VALUE(60*MID(M56,1,1))+VALUE(MID(M56,3,2))+VALUE(MID(M56,6,2)/100))),Konst!$D$9))*Konst!$B$9,0))</f>
        <v>434</v>
      </c>
      <c r="O56" s="22"/>
      <c r="P56" s="145">
        <f>SUM(G56,J56,L56,N56)</f>
        <v>1779</v>
      </c>
      <c r="Q56" s="36"/>
      <c r="R56" s="87" t="s">
        <v>166</v>
      </c>
      <c r="S56" s="36"/>
      <c r="T56" s="37"/>
      <c r="U56" s="36"/>
      <c r="V56" s="87"/>
      <c r="W56" s="7"/>
      <c r="X56" s="36"/>
      <c r="Y56" s="89"/>
    </row>
    <row r="57" spans="1:25" ht="12.75">
      <c r="A57" s="41" t="s">
        <v>38</v>
      </c>
      <c r="B57" s="53"/>
      <c r="C57" s="3"/>
      <c r="D57" s="53"/>
      <c r="E57" s="142" t="s">
        <v>82</v>
      </c>
      <c r="F57" s="46"/>
      <c r="G57" s="22">
        <f>IF(E57="",0,ROUNDDOWN((POWER((Konst!$C$12-($E57*Konst!$F$12)),Konst!$D$12))*Konst!$B$12,0))</f>
        <v>474</v>
      </c>
      <c r="H57" s="142" t="s">
        <v>163</v>
      </c>
      <c r="I57" s="45"/>
      <c r="J57" s="22">
        <f>IF(H57="",0,ROUNDDOWN((POWER((($H57*100)-Konst!$C$16),Konst!$D$16))*Konst!$B$16,0))</f>
        <v>328</v>
      </c>
      <c r="K57" s="142" t="s">
        <v>164</v>
      </c>
      <c r="L57" s="22">
        <f>IF(K57="",0,ROUNDDOWN((POWER((Konst!$C$7-$K57),Konst!$D$7))*Konst!$B$7,0))</f>
        <v>543</v>
      </c>
      <c r="M57" s="142" t="s">
        <v>165</v>
      </c>
      <c r="N57" s="22">
        <f>IF(L57="",0,ROUNDDOWN((POWER((Konst!$C$9-(VALUE(60*MID(M57,1,1))+VALUE(MID(M57,3,2))+VALUE(MID(M57,6,2)/100))),Konst!$D$9))*Konst!$B$9,0))</f>
        <v>434</v>
      </c>
      <c r="O57" s="22"/>
      <c r="P57" s="145">
        <f aca="true" t="shared" si="3" ref="P57:P75">SUM(G57,J57,L57,N57)</f>
        <v>1779</v>
      </c>
      <c r="Q57" s="36"/>
      <c r="R57" s="87"/>
      <c r="S57" s="36"/>
      <c r="T57" s="37"/>
      <c r="U57" s="36"/>
      <c r="V57" s="87"/>
      <c r="W57" s="7"/>
      <c r="X57" s="36"/>
      <c r="Y57" s="89"/>
    </row>
    <row r="58" spans="1:25" ht="12.75">
      <c r="A58" s="41" t="s">
        <v>39</v>
      </c>
      <c r="B58" s="62"/>
      <c r="C58" s="21"/>
      <c r="D58" s="62"/>
      <c r="E58" s="142" t="s">
        <v>82</v>
      </c>
      <c r="F58" s="46"/>
      <c r="G58" s="22">
        <f>IF(E58="",0,ROUNDDOWN((POWER((Konst!$C$12-($E58*Konst!$F$12)),Konst!$D$12))*Konst!$B$12,0))</f>
        <v>474</v>
      </c>
      <c r="H58" s="142" t="s">
        <v>163</v>
      </c>
      <c r="I58" s="45"/>
      <c r="J58" s="22">
        <f>IF(H58="",0,ROUNDDOWN((POWER((($H58*100)-Konst!$C$16),Konst!$D$16))*Konst!$B$16,0))</f>
        <v>328</v>
      </c>
      <c r="K58" s="142" t="s">
        <v>164</v>
      </c>
      <c r="L58" s="22">
        <f>IF(K58="",0,ROUNDDOWN((POWER((Konst!$C$7-$K58),Konst!$D$7))*Konst!$B$7,0))</f>
        <v>543</v>
      </c>
      <c r="M58" s="142" t="s">
        <v>165</v>
      </c>
      <c r="N58" s="22">
        <f>IF(L58="",0,ROUNDDOWN((POWER((Konst!$C$9-(VALUE(60*MID(M58,1,1))+VALUE(MID(M58,3,2))+VALUE(MID(M58,6,2)/100))),Konst!$D$9))*Konst!$B$9,0))</f>
        <v>434</v>
      </c>
      <c r="O58" s="22"/>
      <c r="P58" s="145">
        <f t="shared" si="3"/>
        <v>1779</v>
      </c>
      <c r="Q58" s="36"/>
      <c r="R58" s="87"/>
      <c r="S58" s="36"/>
      <c r="T58" s="37"/>
      <c r="U58" s="36"/>
      <c r="V58" s="87"/>
      <c r="W58" s="7"/>
      <c r="X58" s="36"/>
      <c r="Y58" s="89"/>
    </row>
    <row r="59" spans="1:25" ht="12.75">
      <c r="A59" s="41" t="s">
        <v>40</v>
      </c>
      <c r="B59" s="53"/>
      <c r="C59" s="3"/>
      <c r="D59" s="53"/>
      <c r="E59" s="142" t="s">
        <v>82</v>
      </c>
      <c r="F59" s="46"/>
      <c r="G59" s="22">
        <f>IF(E59="",0,ROUNDDOWN((POWER((Konst!$C$12-($E59*Konst!$F$12)),Konst!$D$12))*Konst!$B$12,0))</f>
        <v>474</v>
      </c>
      <c r="H59" s="142" t="s">
        <v>163</v>
      </c>
      <c r="I59" s="45"/>
      <c r="J59" s="22">
        <f>IF(H59="",0,ROUNDDOWN((POWER((($H59*100)-Konst!$C$16),Konst!$D$16))*Konst!$B$16,0))</f>
        <v>328</v>
      </c>
      <c r="K59" s="142" t="s">
        <v>164</v>
      </c>
      <c r="L59" s="22">
        <f>IF(K59="",0,ROUNDDOWN((POWER((Konst!$C$7-$K59),Konst!$D$7))*Konst!$B$7,0))</f>
        <v>543</v>
      </c>
      <c r="M59" s="142" t="s">
        <v>165</v>
      </c>
      <c r="N59" s="22">
        <f>IF(L59="",0,ROUNDDOWN((POWER((Konst!$C$9-(VALUE(60*MID(M59,1,1))+VALUE(MID(M59,3,2))+VALUE(MID(M59,6,2)/100))),Konst!$D$9))*Konst!$B$9,0))</f>
        <v>434</v>
      </c>
      <c r="O59" s="22"/>
      <c r="P59" s="145">
        <f t="shared" si="3"/>
        <v>1779</v>
      </c>
      <c r="Q59" s="36"/>
      <c r="R59" s="87"/>
      <c r="S59" s="36"/>
      <c r="T59" s="37"/>
      <c r="U59" s="36"/>
      <c r="V59" s="87"/>
      <c r="W59" s="7"/>
      <c r="X59" s="36"/>
      <c r="Y59" s="89"/>
    </row>
    <row r="60" spans="1:25" ht="12.75">
      <c r="A60" s="41" t="s">
        <v>41</v>
      </c>
      <c r="B60" s="53"/>
      <c r="C60" s="3"/>
      <c r="D60" s="53"/>
      <c r="E60" s="142" t="s">
        <v>82</v>
      </c>
      <c r="F60" s="46"/>
      <c r="G60" s="22">
        <f>IF(E60="",0,ROUNDDOWN((POWER((Konst!$C$12-($E60*Konst!$F$12)),Konst!$D$12))*Konst!$B$12,0))</f>
        <v>474</v>
      </c>
      <c r="H60" s="142" t="s">
        <v>163</v>
      </c>
      <c r="I60" s="45"/>
      <c r="J60" s="22">
        <f>IF(H60="",0,ROUNDDOWN((POWER((($H60*100)-Konst!$C$16),Konst!$D$16))*Konst!$B$16,0))</f>
        <v>328</v>
      </c>
      <c r="K60" s="142" t="s">
        <v>164</v>
      </c>
      <c r="L60" s="22">
        <f>IF(K60="",0,ROUNDDOWN((POWER((Konst!$C$7-$K60),Konst!$D$7))*Konst!$B$7,0))</f>
        <v>543</v>
      </c>
      <c r="M60" s="142" t="s">
        <v>165</v>
      </c>
      <c r="N60" s="22">
        <f>IF(L60="",0,ROUNDDOWN((POWER((Konst!$C$9-(VALUE(60*MID(M60,1,1))+VALUE(MID(M60,3,2))+VALUE(MID(M60,6,2)/100))),Konst!$D$9))*Konst!$B$9,0))</f>
        <v>434</v>
      </c>
      <c r="O60" s="22"/>
      <c r="P60" s="145">
        <f t="shared" si="3"/>
        <v>1779</v>
      </c>
      <c r="Q60" s="36"/>
      <c r="R60" s="87"/>
      <c r="S60" s="36"/>
      <c r="T60" s="37"/>
      <c r="U60" s="36"/>
      <c r="V60" s="87"/>
      <c r="W60" s="7"/>
      <c r="X60" s="36"/>
      <c r="Y60" s="89"/>
    </row>
    <row r="61" spans="1:25" ht="12.75">
      <c r="A61" s="41" t="s">
        <v>42</v>
      </c>
      <c r="B61" s="53"/>
      <c r="C61" s="3"/>
      <c r="D61" s="53"/>
      <c r="E61" s="142" t="s">
        <v>82</v>
      </c>
      <c r="F61" s="46"/>
      <c r="G61" s="22">
        <f>IF(E61="",0,ROUNDDOWN((POWER((Konst!$C$12-($E61*Konst!$F$12)),Konst!$D$12))*Konst!$B$12,0))</f>
        <v>474</v>
      </c>
      <c r="H61" s="142" t="s">
        <v>163</v>
      </c>
      <c r="I61" s="45"/>
      <c r="J61" s="22">
        <f>IF(H61="",0,ROUNDDOWN((POWER((($H61*100)-Konst!$C$16),Konst!$D$16))*Konst!$B$16,0))</f>
        <v>328</v>
      </c>
      <c r="K61" s="142" t="s">
        <v>164</v>
      </c>
      <c r="L61" s="22">
        <f>IF(K61="",0,ROUNDDOWN((POWER((Konst!$C$7-$K61),Konst!$D$7))*Konst!$B$7,0))</f>
        <v>543</v>
      </c>
      <c r="M61" s="142" t="s">
        <v>165</v>
      </c>
      <c r="N61" s="22">
        <f>IF(L61="",0,ROUNDDOWN((POWER((Konst!$C$9-(VALUE(60*MID(M61,1,1))+VALUE(MID(M61,3,2))+VALUE(MID(M61,6,2)/100))),Konst!$D$9))*Konst!$B$9,0))</f>
        <v>434</v>
      </c>
      <c r="O61" s="22"/>
      <c r="P61" s="145">
        <f t="shared" si="3"/>
        <v>1779</v>
      </c>
      <c r="Q61" s="36"/>
      <c r="R61" s="87"/>
      <c r="S61" s="36"/>
      <c r="T61" s="37"/>
      <c r="U61" s="36"/>
      <c r="V61" s="87"/>
      <c r="W61" s="7"/>
      <c r="X61" s="36"/>
      <c r="Y61" s="89"/>
    </row>
    <row r="62" spans="1:25" ht="12.75">
      <c r="A62" s="41" t="s">
        <v>43</v>
      </c>
      <c r="B62" s="53"/>
      <c r="C62" s="3"/>
      <c r="D62" s="53"/>
      <c r="E62" s="142" t="s">
        <v>82</v>
      </c>
      <c r="F62" s="46"/>
      <c r="G62" s="22">
        <f>IF(E62="",0,ROUNDDOWN((POWER((Konst!$C$12-($E62*Konst!$F$12)),Konst!$D$12))*Konst!$B$12,0))</f>
        <v>474</v>
      </c>
      <c r="H62" s="142" t="s">
        <v>163</v>
      </c>
      <c r="I62" s="45"/>
      <c r="J62" s="22">
        <f>IF(H62="",0,ROUNDDOWN((POWER((($H62*100)-Konst!$C$16),Konst!$D$16))*Konst!$B$16,0))</f>
        <v>328</v>
      </c>
      <c r="K62" s="142" t="s">
        <v>164</v>
      </c>
      <c r="L62" s="22">
        <f>IF(K62="",0,ROUNDDOWN((POWER((Konst!$C$7-$K62),Konst!$D$7))*Konst!$B$7,0))</f>
        <v>543</v>
      </c>
      <c r="M62" s="142" t="s">
        <v>165</v>
      </c>
      <c r="N62" s="22">
        <f>IF(L62="",0,ROUNDDOWN((POWER((Konst!$C$9-(VALUE(60*MID(M62,1,1))+VALUE(MID(M62,3,2))+VALUE(MID(M62,6,2)/100))),Konst!$D$9))*Konst!$B$9,0))</f>
        <v>434</v>
      </c>
      <c r="O62" s="22"/>
      <c r="P62" s="145">
        <f t="shared" si="3"/>
        <v>1779</v>
      </c>
      <c r="Q62" s="36"/>
      <c r="R62" s="87"/>
      <c r="S62" s="36"/>
      <c r="T62" s="37"/>
      <c r="U62" s="36"/>
      <c r="V62" s="87"/>
      <c r="W62" s="7"/>
      <c r="X62" s="36"/>
      <c r="Y62" s="89"/>
    </row>
    <row r="63" spans="1:25" ht="12.75">
      <c r="A63" s="41" t="s">
        <v>44</v>
      </c>
      <c r="B63" s="53"/>
      <c r="C63" s="3"/>
      <c r="D63" s="53"/>
      <c r="E63" s="142" t="s">
        <v>82</v>
      </c>
      <c r="F63" s="46"/>
      <c r="G63" s="22">
        <f>IF(E63="",0,ROUNDDOWN((POWER((Konst!$C$12-($E63*Konst!$F$12)),Konst!$D$12))*Konst!$B$12,0))</f>
        <v>474</v>
      </c>
      <c r="H63" s="142" t="s">
        <v>163</v>
      </c>
      <c r="I63" s="45"/>
      <c r="J63" s="22">
        <f>IF(H63="",0,ROUNDDOWN((POWER((($H63*100)-Konst!$C$16),Konst!$D$16))*Konst!$B$16,0))</f>
        <v>328</v>
      </c>
      <c r="K63" s="142" t="s">
        <v>164</v>
      </c>
      <c r="L63" s="22">
        <f>IF(K63="",0,ROUNDDOWN((POWER((Konst!$C$7-$K63),Konst!$D$7))*Konst!$B$7,0))</f>
        <v>543</v>
      </c>
      <c r="M63" s="142" t="s">
        <v>165</v>
      </c>
      <c r="N63" s="22">
        <f>IF(L63="",0,ROUNDDOWN((POWER((Konst!$C$9-(VALUE(60*MID(M63,1,1))+VALUE(MID(M63,3,2))+VALUE(MID(M63,6,2)/100))),Konst!$D$9))*Konst!$B$9,0))</f>
        <v>434</v>
      </c>
      <c r="O63" s="22"/>
      <c r="P63" s="145">
        <f t="shared" si="3"/>
        <v>1779</v>
      </c>
      <c r="Q63" s="36"/>
      <c r="R63" s="87"/>
      <c r="S63" s="36"/>
      <c r="T63" s="37"/>
      <c r="U63" s="36"/>
      <c r="V63" s="87"/>
      <c r="W63" s="7"/>
      <c r="X63" s="36"/>
      <c r="Y63" s="89"/>
    </row>
    <row r="64" spans="1:25" ht="12.75">
      <c r="A64" s="41" t="s">
        <v>45</v>
      </c>
      <c r="B64" s="53"/>
      <c r="C64" s="3"/>
      <c r="D64" s="53"/>
      <c r="E64" s="142" t="s">
        <v>82</v>
      </c>
      <c r="F64" s="46"/>
      <c r="G64" s="22">
        <f>IF(E64="",0,ROUNDDOWN((POWER((Konst!$C$12-($E64*Konst!$F$12)),Konst!$D$12))*Konst!$B$12,0))</f>
        <v>474</v>
      </c>
      <c r="H64" s="142" t="s">
        <v>163</v>
      </c>
      <c r="I64" s="45"/>
      <c r="J64" s="22">
        <f>IF(H64="",0,ROUNDDOWN((POWER((($H64*100)-Konst!$C$16),Konst!$D$16))*Konst!$B$16,0))</f>
        <v>328</v>
      </c>
      <c r="K64" s="142" t="s">
        <v>164</v>
      </c>
      <c r="L64" s="22">
        <f>IF(K64="",0,ROUNDDOWN((POWER((Konst!$C$7-$K64),Konst!$D$7))*Konst!$B$7,0))</f>
        <v>543</v>
      </c>
      <c r="M64" s="142" t="s">
        <v>165</v>
      </c>
      <c r="N64" s="22">
        <f>IF(L64="",0,ROUNDDOWN((POWER((Konst!$C$9-(VALUE(60*MID(M64,1,1))+VALUE(MID(M64,3,2))+VALUE(MID(M64,6,2)/100))),Konst!$D$9))*Konst!$B$9,0))</f>
        <v>434</v>
      </c>
      <c r="O64" s="22"/>
      <c r="P64" s="145">
        <f t="shared" si="3"/>
        <v>1779</v>
      </c>
      <c r="Q64" s="36"/>
      <c r="R64" s="87"/>
      <c r="S64" s="36"/>
      <c r="T64" s="37"/>
      <c r="U64" s="36"/>
      <c r="V64" s="87"/>
      <c r="W64" s="7"/>
      <c r="X64" s="36"/>
      <c r="Y64" s="89"/>
    </row>
    <row r="65" spans="1:25" ht="12.75">
      <c r="A65" s="41" t="s">
        <v>46</v>
      </c>
      <c r="B65" s="131"/>
      <c r="C65" s="60"/>
      <c r="D65" s="26"/>
      <c r="E65" s="142" t="s">
        <v>82</v>
      </c>
      <c r="F65" s="46"/>
      <c r="G65" s="22">
        <f>IF(E65="",0,ROUNDDOWN((POWER((Konst!$C$12-($E65*Konst!$F$12)),Konst!$D$12))*Konst!$B$12,0))</f>
        <v>474</v>
      </c>
      <c r="H65" s="142" t="s">
        <v>163</v>
      </c>
      <c r="I65" s="45"/>
      <c r="J65" s="22">
        <f>IF(H65="",0,ROUNDDOWN((POWER((($H65*100)-Konst!$C$16),Konst!$D$16))*Konst!$B$16,0))</f>
        <v>328</v>
      </c>
      <c r="K65" s="142" t="s">
        <v>164</v>
      </c>
      <c r="L65" s="22">
        <f>IF(K65="",0,ROUNDDOWN((POWER((Konst!$C$7-$K65),Konst!$D$7))*Konst!$B$7,0))</f>
        <v>543</v>
      </c>
      <c r="M65" s="142" t="s">
        <v>165</v>
      </c>
      <c r="N65" s="22">
        <f>IF(L65="",0,ROUNDDOWN((POWER((Konst!$C$9-(VALUE(60*MID(M65,1,1))+VALUE(MID(M65,3,2))+VALUE(MID(M65,6,2)/100))),Konst!$D$9))*Konst!$B$9,0))</f>
        <v>434</v>
      </c>
      <c r="O65" s="22"/>
      <c r="P65" s="145">
        <f t="shared" si="3"/>
        <v>1779</v>
      </c>
      <c r="Q65" s="36"/>
      <c r="R65" s="87"/>
      <c r="S65" s="36"/>
      <c r="T65" s="37"/>
      <c r="U65" s="36"/>
      <c r="V65" s="87"/>
      <c r="W65" s="7"/>
      <c r="X65" s="36"/>
      <c r="Y65" s="89"/>
    </row>
    <row r="66" spans="1:25" ht="12.75">
      <c r="A66" s="41" t="s">
        <v>47</v>
      </c>
      <c r="B66" s="62"/>
      <c r="C66" s="21"/>
      <c r="D66" s="62"/>
      <c r="E66" s="142" t="s">
        <v>82</v>
      </c>
      <c r="F66" s="46"/>
      <c r="G66" s="22">
        <f>IF(E66="",0,ROUNDDOWN((POWER((Konst!$C$12-($E66*Konst!$F$12)),Konst!$D$12))*Konst!$B$12,0))</f>
        <v>474</v>
      </c>
      <c r="H66" s="142" t="s">
        <v>163</v>
      </c>
      <c r="I66" s="45"/>
      <c r="J66" s="22">
        <f>IF(H66="",0,ROUNDDOWN((POWER((($H66*100)-Konst!$C$16),Konst!$D$16))*Konst!$B$16,0))</f>
        <v>328</v>
      </c>
      <c r="K66" s="142" t="s">
        <v>164</v>
      </c>
      <c r="L66" s="22">
        <f>IF(K66="",0,ROUNDDOWN((POWER((Konst!$C$7-$K66),Konst!$D$7))*Konst!$B$7,0))</f>
        <v>543</v>
      </c>
      <c r="M66" s="142" t="s">
        <v>165</v>
      </c>
      <c r="N66" s="22">
        <f>IF(L66="",0,ROUNDDOWN((POWER((Konst!$C$9-(VALUE(60*MID(M66,1,1))+VALUE(MID(M66,3,2))+VALUE(MID(M66,6,2)/100))),Konst!$D$9))*Konst!$B$9,0))</f>
        <v>434</v>
      </c>
      <c r="O66" s="22"/>
      <c r="P66" s="145">
        <f t="shared" si="3"/>
        <v>1779</v>
      </c>
      <c r="Q66" s="36"/>
      <c r="R66" s="87"/>
      <c r="S66" s="36"/>
      <c r="T66" s="37"/>
      <c r="U66" s="36"/>
      <c r="V66" s="87"/>
      <c r="W66" s="7"/>
      <c r="X66" s="36"/>
      <c r="Y66" s="89"/>
    </row>
    <row r="67" spans="1:25" ht="12.75">
      <c r="A67" s="41" t="s">
        <v>48</v>
      </c>
      <c r="B67" s="119"/>
      <c r="C67" s="135"/>
      <c r="D67" s="120"/>
      <c r="E67" s="142" t="s">
        <v>82</v>
      </c>
      <c r="F67" s="46"/>
      <c r="G67" s="22">
        <f>IF(E67="",0,ROUNDDOWN((POWER((Konst!$C$12-($E67*Konst!$F$12)),Konst!$D$12))*Konst!$B$12,0))</f>
        <v>474</v>
      </c>
      <c r="H67" s="142" t="s">
        <v>163</v>
      </c>
      <c r="I67" s="45"/>
      <c r="J67" s="22">
        <f>IF(H67="",0,ROUNDDOWN((POWER((($H67*100)-Konst!$C$16),Konst!$D$16))*Konst!$B$16,0))</f>
        <v>328</v>
      </c>
      <c r="K67" s="142" t="s">
        <v>164</v>
      </c>
      <c r="L67" s="22">
        <f>IF(K67="",0,ROUNDDOWN((POWER((Konst!$C$7-$K67),Konst!$D$7))*Konst!$B$7,0))</f>
        <v>543</v>
      </c>
      <c r="M67" s="142" t="s">
        <v>165</v>
      </c>
      <c r="N67" s="22">
        <f>IF(L67="",0,ROUNDDOWN((POWER((Konst!$C$9-(VALUE(60*MID(M67,1,1))+VALUE(MID(M67,3,2))+VALUE(MID(M67,6,2)/100))),Konst!$D$9))*Konst!$B$9,0))</f>
        <v>434</v>
      </c>
      <c r="O67" s="22"/>
      <c r="P67" s="145">
        <f t="shared" si="3"/>
        <v>1779</v>
      </c>
      <c r="Q67" s="36"/>
      <c r="R67" s="87"/>
      <c r="S67" s="36"/>
      <c r="T67" s="37"/>
      <c r="U67" s="36"/>
      <c r="V67" s="87"/>
      <c r="W67" s="7"/>
      <c r="X67" s="36"/>
      <c r="Y67" s="89"/>
    </row>
    <row r="68" spans="1:25" ht="12.75">
      <c r="A68" s="41" t="s">
        <v>49</v>
      </c>
      <c r="B68" s="53"/>
      <c r="C68" s="3"/>
      <c r="D68" s="53"/>
      <c r="E68" s="142" t="s">
        <v>82</v>
      </c>
      <c r="F68" s="46"/>
      <c r="G68" s="22">
        <f>IF(E68="",0,ROUNDDOWN((POWER((Konst!$C$12-($E68*Konst!$F$12)),Konst!$D$12))*Konst!$B$12,0))</f>
        <v>474</v>
      </c>
      <c r="H68" s="142" t="s">
        <v>163</v>
      </c>
      <c r="I68" s="45"/>
      <c r="J68" s="22">
        <f>IF(H68="",0,ROUNDDOWN((POWER((($H68*100)-Konst!$C$16),Konst!$D$16))*Konst!$B$16,0))</f>
        <v>328</v>
      </c>
      <c r="K68" s="142" t="s">
        <v>164</v>
      </c>
      <c r="L68" s="22">
        <f>IF(K68="",0,ROUNDDOWN((POWER((Konst!$C$7-$K68),Konst!$D$7))*Konst!$B$7,0))</f>
        <v>543</v>
      </c>
      <c r="M68" s="142" t="s">
        <v>165</v>
      </c>
      <c r="N68" s="22">
        <f>IF(L68="",0,ROUNDDOWN((POWER((Konst!$C$9-(VALUE(60*MID(M68,1,1))+VALUE(MID(M68,3,2))+VALUE(MID(M68,6,2)/100))),Konst!$D$9))*Konst!$B$9,0))</f>
        <v>434</v>
      </c>
      <c r="O68" s="22"/>
      <c r="P68" s="145">
        <f t="shared" si="3"/>
        <v>1779</v>
      </c>
      <c r="Q68" s="36"/>
      <c r="R68" s="87"/>
      <c r="S68" s="36"/>
      <c r="T68" s="37"/>
      <c r="U68" s="36"/>
      <c r="V68" s="87"/>
      <c r="W68" s="7"/>
      <c r="X68" s="36"/>
      <c r="Y68" s="89"/>
    </row>
    <row r="69" spans="1:25" ht="12.75">
      <c r="A69" s="41" t="s">
        <v>50</v>
      </c>
      <c r="B69" s="53"/>
      <c r="C69" s="3"/>
      <c r="D69" s="53"/>
      <c r="E69" s="142" t="s">
        <v>82</v>
      </c>
      <c r="F69" s="46"/>
      <c r="G69" s="22">
        <f>IF(E69="",0,ROUNDDOWN((POWER((Konst!$C$12-($E69*Konst!$F$12)),Konst!$D$12))*Konst!$B$12,0))</f>
        <v>474</v>
      </c>
      <c r="H69" s="142" t="s">
        <v>163</v>
      </c>
      <c r="I69" s="45"/>
      <c r="J69" s="22">
        <f>IF(H69="",0,ROUNDDOWN((POWER((($H69*100)-Konst!$C$16),Konst!$D$16))*Konst!$B$16,0))</f>
        <v>328</v>
      </c>
      <c r="K69" s="142" t="s">
        <v>164</v>
      </c>
      <c r="L69" s="22">
        <f>IF(K69="",0,ROUNDDOWN((POWER((Konst!$C$7-$K69),Konst!$D$7))*Konst!$B$7,0))</f>
        <v>543</v>
      </c>
      <c r="M69" s="142" t="s">
        <v>165</v>
      </c>
      <c r="N69" s="22">
        <f>IF(L69="",0,ROUNDDOWN((POWER((Konst!$C$9-(VALUE(60*MID(M69,1,1))+VALUE(MID(M69,3,2))+VALUE(MID(M69,6,2)/100))),Konst!$D$9))*Konst!$B$9,0))</f>
        <v>434</v>
      </c>
      <c r="O69" s="22"/>
      <c r="P69" s="145">
        <f t="shared" si="3"/>
        <v>1779</v>
      </c>
      <c r="Q69" s="36"/>
      <c r="R69" s="87"/>
      <c r="S69" s="36"/>
      <c r="T69" s="37"/>
      <c r="U69" s="36"/>
      <c r="V69" s="87"/>
      <c r="W69" s="7"/>
      <c r="X69" s="36"/>
      <c r="Y69" s="89"/>
    </row>
    <row r="70" spans="1:25" ht="12.75">
      <c r="A70" s="41" t="s">
        <v>51</v>
      </c>
      <c r="B70" s="62"/>
      <c r="C70" s="21"/>
      <c r="D70" s="62"/>
      <c r="E70" s="142" t="s">
        <v>82</v>
      </c>
      <c r="F70" s="46"/>
      <c r="G70" s="22">
        <f>IF(E70="",0,ROUNDDOWN((POWER((Konst!$C$12-($E70*Konst!$F$12)),Konst!$D$12))*Konst!$B$12,0))</f>
        <v>474</v>
      </c>
      <c r="H70" s="142" t="s">
        <v>163</v>
      </c>
      <c r="I70" s="45"/>
      <c r="J70" s="22">
        <f>IF(H70="",0,ROUNDDOWN((POWER((($H70*100)-Konst!$C$16),Konst!$D$16))*Konst!$B$16,0))</f>
        <v>328</v>
      </c>
      <c r="K70" s="142" t="s">
        <v>164</v>
      </c>
      <c r="L70" s="22">
        <f>IF(K70="",0,ROUNDDOWN((POWER((Konst!$C$7-$K70),Konst!$D$7))*Konst!$B$7,0))</f>
        <v>543</v>
      </c>
      <c r="M70" s="142" t="s">
        <v>165</v>
      </c>
      <c r="N70" s="22">
        <f>IF(L70="",0,ROUNDDOWN((POWER((Konst!$C$9-(VALUE(60*MID(M70,1,1))+VALUE(MID(M70,3,2))+VALUE(MID(M70,6,2)/100))),Konst!$D$9))*Konst!$B$9,0))</f>
        <v>434</v>
      </c>
      <c r="O70" s="22"/>
      <c r="P70" s="145">
        <f t="shared" si="3"/>
        <v>1779</v>
      </c>
      <c r="Q70" s="36"/>
      <c r="R70" s="87"/>
      <c r="S70" s="36"/>
      <c r="T70" s="37"/>
      <c r="U70" s="36"/>
      <c r="V70" s="87"/>
      <c r="W70" s="7"/>
      <c r="X70" s="36"/>
      <c r="Y70" s="89"/>
    </row>
    <row r="71" spans="1:25" ht="12.75">
      <c r="A71" s="41" t="s">
        <v>52</v>
      </c>
      <c r="B71" s="53"/>
      <c r="C71" s="3"/>
      <c r="D71" s="53"/>
      <c r="E71" s="142" t="s">
        <v>82</v>
      </c>
      <c r="F71" s="46"/>
      <c r="G71" s="22">
        <f>IF(E71="",0,ROUNDDOWN((POWER((Konst!$C$12-($E71*Konst!$F$12)),Konst!$D$12))*Konst!$B$12,0))</f>
        <v>474</v>
      </c>
      <c r="H71" s="142" t="s">
        <v>163</v>
      </c>
      <c r="I71" s="45"/>
      <c r="J71" s="22">
        <f>IF(H71="",0,ROUNDDOWN((POWER((($H71*100)-Konst!$C$16),Konst!$D$16))*Konst!$B$16,0))</f>
        <v>328</v>
      </c>
      <c r="K71" s="142" t="s">
        <v>164</v>
      </c>
      <c r="L71" s="22">
        <f>IF(K71="",0,ROUNDDOWN((POWER((Konst!$C$7-$K71),Konst!$D$7))*Konst!$B$7,0))</f>
        <v>543</v>
      </c>
      <c r="M71" s="142" t="s">
        <v>165</v>
      </c>
      <c r="N71" s="22">
        <f>IF(L71="",0,ROUNDDOWN((POWER((Konst!$C$9-(VALUE(60*MID(M71,1,1))+VALUE(MID(M71,3,2))+VALUE(MID(M71,6,2)/100))),Konst!$D$9))*Konst!$B$9,0))</f>
        <v>434</v>
      </c>
      <c r="O71" s="22"/>
      <c r="P71" s="145">
        <f t="shared" si="3"/>
        <v>1779</v>
      </c>
      <c r="Q71" s="36"/>
      <c r="R71" s="87"/>
      <c r="S71" s="36"/>
      <c r="T71" s="37"/>
      <c r="U71" s="36"/>
      <c r="V71" s="87"/>
      <c r="W71" s="7"/>
      <c r="X71" s="36"/>
      <c r="Y71" s="89"/>
    </row>
    <row r="72" spans="1:25" ht="12.75">
      <c r="A72" s="41" t="s">
        <v>53</v>
      </c>
      <c r="B72" s="53"/>
      <c r="C72" s="3"/>
      <c r="D72" s="53"/>
      <c r="E72" s="142" t="s">
        <v>82</v>
      </c>
      <c r="F72" s="46"/>
      <c r="G72" s="22">
        <f>IF(E72="",0,ROUNDDOWN((POWER((Konst!$C$12-($E72*Konst!$F$12)),Konst!$D$12))*Konst!$B$12,0))</f>
        <v>474</v>
      </c>
      <c r="H72" s="142" t="s">
        <v>163</v>
      </c>
      <c r="I72" s="45"/>
      <c r="J72" s="22">
        <f>IF(H72="",0,ROUNDDOWN((POWER((($H72*100)-Konst!$C$16),Konst!$D$16))*Konst!$B$16,0))</f>
        <v>328</v>
      </c>
      <c r="K72" s="142" t="s">
        <v>164</v>
      </c>
      <c r="L72" s="22">
        <f>IF(K72="",0,ROUNDDOWN((POWER((Konst!$C$7-$K72),Konst!$D$7))*Konst!$B$7,0))</f>
        <v>543</v>
      </c>
      <c r="M72" s="142" t="s">
        <v>165</v>
      </c>
      <c r="N72" s="22">
        <f>IF(L72="",0,ROUNDDOWN((POWER((Konst!$C$9-(VALUE(60*MID(M72,1,1))+VALUE(MID(M72,3,2))+VALUE(MID(M72,6,2)/100))),Konst!$D$9))*Konst!$B$9,0))</f>
        <v>434</v>
      </c>
      <c r="O72" s="22"/>
      <c r="P72" s="145">
        <f t="shared" si="3"/>
        <v>1779</v>
      </c>
      <c r="Q72" s="36"/>
      <c r="R72" s="87"/>
      <c r="S72" s="36"/>
      <c r="T72" s="37"/>
      <c r="U72" s="36"/>
      <c r="V72" s="87"/>
      <c r="W72" s="7"/>
      <c r="X72" s="36"/>
      <c r="Y72" s="89"/>
    </row>
    <row r="73" spans="1:25" ht="12.75">
      <c r="A73" s="41" t="s">
        <v>54</v>
      </c>
      <c r="B73" s="53"/>
      <c r="C73" s="3"/>
      <c r="D73" s="53"/>
      <c r="E73" s="142" t="s">
        <v>82</v>
      </c>
      <c r="F73" s="46"/>
      <c r="G73" s="22">
        <f>IF(E73="",0,ROUNDDOWN((POWER((Konst!$C$12-($E73*Konst!$F$12)),Konst!$D$12))*Konst!$B$12,0))</f>
        <v>474</v>
      </c>
      <c r="H73" s="142" t="s">
        <v>163</v>
      </c>
      <c r="I73" s="45"/>
      <c r="J73" s="22">
        <f>IF(H73="",0,ROUNDDOWN((POWER((($H73*100)-Konst!$C$16),Konst!$D$16))*Konst!$B$16,0))</f>
        <v>328</v>
      </c>
      <c r="K73" s="142" t="s">
        <v>164</v>
      </c>
      <c r="L73" s="22">
        <f>IF(K73="",0,ROUNDDOWN((POWER((Konst!$C$7-$K73),Konst!$D$7))*Konst!$B$7,0))</f>
        <v>543</v>
      </c>
      <c r="M73" s="142" t="s">
        <v>165</v>
      </c>
      <c r="N73" s="22">
        <f>IF(L73="",0,ROUNDDOWN((POWER((Konst!$C$9-(VALUE(60*MID(M73,1,1))+VALUE(MID(M73,3,2))+VALUE(MID(M73,6,2)/100))),Konst!$D$9))*Konst!$B$9,0))</f>
        <v>434</v>
      </c>
      <c r="O73" s="22"/>
      <c r="P73" s="145">
        <f t="shared" si="3"/>
        <v>1779</v>
      </c>
      <c r="Q73" s="36"/>
      <c r="R73" s="87"/>
      <c r="S73" s="36"/>
      <c r="T73" s="37"/>
      <c r="U73" s="36"/>
      <c r="V73" s="87"/>
      <c r="W73" s="7"/>
      <c r="X73" s="36"/>
      <c r="Y73" s="89"/>
    </row>
    <row r="74" spans="1:25" ht="12.75">
      <c r="A74" s="41" t="s">
        <v>55</v>
      </c>
      <c r="B74" s="53"/>
      <c r="C74" s="3"/>
      <c r="D74" s="53"/>
      <c r="E74" s="142" t="s">
        <v>82</v>
      </c>
      <c r="F74" s="46"/>
      <c r="G74" s="22">
        <f>IF(E74="",0,ROUNDDOWN((POWER((Konst!$C$12-($E74*Konst!$F$12)),Konst!$D$12))*Konst!$B$12,0))</f>
        <v>474</v>
      </c>
      <c r="H74" s="142" t="s">
        <v>163</v>
      </c>
      <c r="I74" s="45"/>
      <c r="J74" s="22">
        <f>IF(H74="",0,ROUNDDOWN((POWER((($H74*100)-Konst!$C$16),Konst!$D$16))*Konst!$B$16,0))</f>
        <v>328</v>
      </c>
      <c r="K74" s="142" t="s">
        <v>164</v>
      </c>
      <c r="L74" s="22">
        <f>IF(K74="",0,ROUNDDOWN((POWER((Konst!$C$7-$K74),Konst!$D$7))*Konst!$B$7,0))</f>
        <v>543</v>
      </c>
      <c r="M74" s="142" t="s">
        <v>165</v>
      </c>
      <c r="N74" s="22">
        <f>IF(L74="",0,ROUNDDOWN((POWER((Konst!$C$9-(VALUE(60*MID(M74,1,1))+VALUE(MID(M74,3,2))+VALUE(MID(M74,6,2)/100))),Konst!$D$9))*Konst!$B$9,0))</f>
        <v>434</v>
      </c>
      <c r="O74" s="22"/>
      <c r="P74" s="145">
        <f t="shared" si="3"/>
        <v>1779</v>
      </c>
      <c r="Q74" s="36"/>
      <c r="R74" s="87"/>
      <c r="S74" s="36"/>
      <c r="T74" s="37"/>
      <c r="U74" s="36"/>
      <c r="V74" s="87"/>
      <c r="W74" s="7"/>
      <c r="X74" s="36"/>
      <c r="Y74" s="89"/>
    </row>
    <row r="75" spans="1:25" ht="12.75">
      <c r="A75" s="41" t="s">
        <v>56</v>
      </c>
      <c r="B75" s="53"/>
      <c r="C75" s="3"/>
      <c r="D75" s="53"/>
      <c r="E75" s="142" t="s">
        <v>82</v>
      </c>
      <c r="F75" s="46"/>
      <c r="G75" s="22">
        <f>IF(E75="",0,ROUNDDOWN((POWER((Konst!$C$12-($E75*Konst!$F$12)),Konst!$D$12))*Konst!$B$12,0))</f>
        <v>474</v>
      </c>
      <c r="H75" s="142" t="s">
        <v>163</v>
      </c>
      <c r="I75" s="45"/>
      <c r="J75" s="22">
        <f>IF(H75="",0,ROUNDDOWN((POWER((($H75*100)-Konst!$C$16),Konst!$D$16))*Konst!$B$16,0))</f>
        <v>328</v>
      </c>
      <c r="K75" s="142" t="s">
        <v>164</v>
      </c>
      <c r="L75" s="22">
        <f>IF(K75="",0,ROUNDDOWN((POWER((Konst!$C$7-$K75),Konst!$D$7))*Konst!$B$7,0))</f>
        <v>543</v>
      </c>
      <c r="M75" s="142" t="s">
        <v>165</v>
      </c>
      <c r="N75" s="22">
        <f>IF(L75="",0,ROUNDDOWN((POWER((Konst!$C$9-(VALUE(60*MID(M75,1,1))+VALUE(MID(M75,3,2))+VALUE(MID(M75,6,2)/100))),Konst!$D$9))*Konst!$B$9,0))</f>
        <v>434</v>
      </c>
      <c r="O75" s="22"/>
      <c r="P75" s="145">
        <f t="shared" si="3"/>
        <v>1779</v>
      </c>
      <c r="Q75" s="36"/>
      <c r="R75" s="87"/>
      <c r="S75" s="36"/>
      <c r="T75" s="37"/>
      <c r="U75" s="36"/>
      <c r="V75" s="87"/>
      <c r="W75" s="7"/>
      <c r="X75" s="36"/>
      <c r="Y75" s="89"/>
    </row>
    <row r="80" spans="1:25" ht="12.75">
      <c r="A80" s="8"/>
      <c r="B80" s="9" t="s">
        <v>118</v>
      </c>
      <c r="C80" s="10"/>
      <c r="D80" s="24"/>
      <c r="E80" s="31"/>
      <c r="G80" s="12"/>
      <c r="H80" s="29"/>
      <c r="I80" s="52"/>
      <c r="J80" s="12"/>
      <c r="K80" s="11"/>
      <c r="L80" s="12"/>
      <c r="M80" s="11"/>
      <c r="N80" s="12"/>
      <c r="O80" s="11"/>
      <c r="P80" s="47"/>
      <c r="Q80" s="12"/>
      <c r="R80" s="11"/>
      <c r="S80" s="12"/>
      <c r="T80" s="11"/>
      <c r="U80" s="12"/>
      <c r="V80" s="11"/>
      <c r="W80" s="11"/>
      <c r="X80" s="12"/>
      <c r="Y80" s="13"/>
    </row>
    <row r="81" spans="1:25" ht="12.75">
      <c r="A81" s="14"/>
      <c r="B81" s="3"/>
      <c r="C81" s="3"/>
      <c r="D81" s="132"/>
      <c r="E81" s="14" t="s">
        <v>11</v>
      </c>
      <c r="F81" s="48"/>
      <c r="G81" s="17"/>
      <c r="H81" s="14" t="s">
        <v>119</v>
      </c>
      <c r="I81" s="50"/>
      <c r="J81" s="15" t="s">
        <v>131</v>
      </c>
      <c r="K81" s="17"/>
      <c r="L81" s="15" t="s">
        <v>121</v>
      </c>
      <c r="M81" s="15"/>
      <c r="N81" s="17"/>
      <c r="O81" s="18" t="s">
        <v>26</v>
      </c>
      <c r="P81" s="72"/>
      <c r="Q81" s="138"/>
      <c r="R81" s="71"/>
      <c r="S81" s="138"/>
      <c r="T81" s="71"/>
      <c r="U81" s="138"/>
      <c r="V81" s="71"/>
      <c r="W81" s="139"/>
      <c r="X81" s="138"/>
      <c r="Y81" s="72"/>
    </row>
    <row r="82" spans="1:25" ht="12.75">
      <c r="A82" s="41" t="s">
        <v>37</v>
      </c>
      <c r="B82" s="62"/>
      <c r="C82" s="21"/>
      <c r="D82" s="62"/>
      <c r="E82" s="142" t="s">
        <v>170</v>
      </c>
      <c r="F82" s="46"/>
      <c r="G82" s="22">
        <f>IF(E82="",0,ROUNDDOWN((POWER((($E82*100)-Konst!$C$16),Konst!$D$16))*Konst!$B$16,0))</f>
        <v>287</v>
      </c>
      <c r="H82" s="142" t="s">
        <v>167</v>
      </c>
      <c r="I82" s="22">
        <f>IF(H82="",0,ROUNDDOWN((POWER(($H82-Konst!$C$17),Konst!$D$17))*Konst!$B$17,0))</f>
        <v>572</v>
      </c>
      <c r="J82" s="142" t="s">
        <v>168</v>
      </c>
      <c r="K82" s="22">
        <f>IF(J82="",0,ROUNDDOWN((POWER(($J82-Konst!$C$18),Konst!$D$18))*Konst!$B$18,0))</f>
        <v>428</v>
      </c>
      <c r="L82" s="143" t="s">
        <v>169</v>
      </c>
      <c r="M82" s="22">
        <f>IF(L82="",0,ROUNDDOWN((POWER(($L82-Konst!$C$19),Konst!$D$19))*Konst!$B$19,0))</f>
        <v>413</v>
      </c>
      <c r="N82" s="22"/>
      <c r="O82" s="145">
        <f>SUM(G82,I82,K82,M82)</f>
        <v>1700</v>
      </c>
      <c r="P82" s="89"/>
      <c r="Q82" s="36"/>
      <c r="R82" s="87" t="s">
        <v>162</v>
      </c>
      <c r="S82" s="36"/>
      <c r="T82" s="37"/>
      <c r="U82" s="36"/>
      <c r="V82" s="87"/>
      <c r="W82" s="7"/>
      <c r="X82" s="36"/>
      <c r="Y82" s="89"/>
    </row>
    <row r="83" spans="1:25" ht="12.75">
      <c r="A83" s="41" t="s">
        <v>38</v>
      </c>
      <c r="B83" s="53"/>
      <c r="C83" s="3"/>
      <c r="D83" s="53"/>
      <c r="E83" s="142" t="s">
        <v>170</v>
      </c>
      <c r="F83" s="46"/>
      <c r="G83" s="22">
        <f>IF(E83="",0,ROUNDDOWN((POWER((($E83*100)-Konst!$C$16),Konst!$D$16))*Konst!$B$16,0))</f>
        <v>287</v>
      </c>
      <c r="H83" s="142" t="s">
        <v>167</v>
      </c>
      <c r="I83" s="22">
        <f>IF(H83="",0,ROUNDDOWN((POWER(($H83-Konst!$C$17),Konst!$D$17))*Konst!$B$17,0))</f>
        <v>572</v>
      </c>
      <c r="J83" s="142" t="s">
        <v>168</v>
      </c>
      <c r="K83" s="22">
        <f>IF(J83="",0,ROUNDDOWN((POWER(($J83-Konst!$C$18),Konst!$D$18))*Konst!$B$18,0))</f>
        <v>428</v>
      </c>
      <c r="L83" s="143" t="s">
        <v>169</v>
      </c>
      <c r="M83" s="22">
        <f>IF(L83="",0,ROUNDDOWN((POWER(($L83-Konst!$C$19),Konst!$D$19))*Konst!$B$19,0))</f>
        <v>413</v>
      </c>
      <c r="N83" s="22"/>
      <c r="O83" s="145">
        <f aca="true" t="shared" si="4" ref="O83:O101">SUM(G83,I83,K83,M83)</f>
        <v>1700</v>
      </c>
      <c r="P83" s="89"/>
      <c r="Q83" s="36"/>
      <c r="R83" s="87"/>
      <c r="S83" s="36"/>
      <c r="T83" s="37"/>
      <c r="U83" s="36"/>
      <c r="V83" s="87"/>
      <c r="W83" s="7"/>
      <c r="X83" s="36"/>
      <c r="Y83" s="89"/>
    </row>
    <row r="84" spans="1:25" ht="12.75">
      <c r="A84" s="41" t="s">
        <v>39</v>
      </c>
      <c r="B84" s="62"/>
      <c r="C84" s="21"/>
      <c r="D84" s="62"/>
      <c r="E84" s="142" t="s">
        <v>170</v>
      </c>
      <c r="F84" s="46"/>
      <c r="G84" s="22">
        <f>IF(E84="",0,ROUNDDOWN((POWER((($E84*100)-Konst!$C$16),Konst!$D$16))*Konst!$B$16,0))</f>
        <v>287</v>
      </c>
      <c r="H84" s="142" t="s">
        <v>167</v>
      </c>
      <c r="I84" s="22">
        <f>IF(H84="",0,ROUNDDOWN((POWER(($H84-Konst!$C$17),Konst!$D$17))*Konst!$B$17,0))</f>
        <v>572</v>
      </c>
      <c r="J84" s="142" t="s">
        <v>168</v>
      </c>
      <c r="K84" s="22">
        <f>IF(J84="",0,ROUNDDOWN((POWER(($J84-Konst!$C$18),Konst!$D$18))*Konst!$B$18,0))</f>
        <v>428</v>
      </c>
      <c r="L84" s="143" t="s">
        <v>169</v>
      </c>
      <c r="M84" s="22">
        <f>IF(L84="",0,ROUNDDOWN((POWER(($L84-Konst!$C$19),Konst!$D$19))*Konst!$B$19,0))</f>
        <v>413</v>
      </c>
      <c r="N84" s="22"/>
      <c r="O84" s="145">
        <f t="shared" si="4"/>
        <v>1700</v>
      </c>
      <c r="P84" s="89"/>
      <c r="Q84" s="36"/>
      <c r="R84" s="87"/>
      <c r="S84" s="36"/>
      <c r="T84" s="37"/>
      <c r="U84" s="36"/>
      <c r="V84" s="87"/>
      <c r="W84" s="7"/>
      <c r="X84" s="36"/>
      <c r="Y84" s="89"/>
    </row>
    <row r="85" spans="1:25" ht="12.75">
      <c r="A85" s="41" t="s">
        <v>40</v>
      </c>
      <c r="B85" s="53"/>
      <c r="C85" s="3"/>
      <c r="D85" s="53"/>
      <c r="E85" s="142" t="s">
        <v>170</v>
      </c>
      <c r="F85" s="46"/>
      <c r="G85" s="22">
        <f>IF(E85="",0,ROUNDDOWN((POWER((($E85*100)-Konst!$C$16),Konst!$D$16))*Konst!$B$16,0))</f>
        <v>287</v>
      </c>
      <c r="H85" s="142" t="s">
        <v>167</v>
      </c>
      <c r="I85" s="22">
        <f>IF(H85="",0,ROUNDDOWN((POWER(($H85-Konst!$C$17),Konst!$D$17))*Konst!$B$17,0))</f>
        <v>572</v>
      </c>
      <c r="J85" s="142" t="s">
        <v>168</v>
      </c>
      <c r="K85" s="22">
        <f>IF(J85="",0,ROUNDDOWN((POWER(($J85-Konst!$C$18),Konst!$D$18))*Konst!$B$18,0))</f>
        <v>428</v>
      </c>
      <c r="L85" s="143" t="s">
        <v>169</v>
      </c>
      <c r="M85" s="22">
        <f>IF(L85="",0,ROUNDDOWN((POWER(($L85-Konst!$C$19),Konst!$D$19))*Konst!$B$19,0))</f>
        <v>413</v>
      </c>
      <c r="N85" s="22"/>
      <c r="O85" s="145">
        <f t="shared" si="4"/>
        <v>1700</v>
      </c>
      <c r="P85" s="89"/>
      <c r="Q85" s="36"/>
      <c r="R85" s="87"/>
      <c r="S85" s="36"/>
      <c r="T85" s="37"/>
      <c r="U85" s="36"/>
      <c r="V85" s="87"/>
      <c r="W85" s="7"/>
      <c r="X85" s="36"/>
      <c r="Y85" s="89"/>
    </row>
    <row r="86" spans="1:25" ht="12.75">
      <c r="A86" s="41" t="s">
        <v>41</v>
      </c>
      <c r="B86" s="53"/>
      <c r="C86" s="3"/>
      <c r="D86" s="53"/>
      <c r="E86" s="142" t="s">
        <v>170</v>
      </c>
      <c r="F86" s="46"/>
      <c r="G86" s="22">
        <f>IF(E86="",0,ROUNDDOWN((POWER((($E86*100)-Konst!$C$16),Konst!$D$16))*Konst!$B$16,0))</f>
        <v>287</v>
      </c>
      <c r="H86" s="142" t="s">
        <v>167</v>
      </c>
      <c r="I86" s="22">
        <f>IF(H86="",0,ROUNDDOWN((POWER(($H86-Konst!$C$17),Konst!$D$17))*Konst!$B$17,0))</f>
        <v>572</v>
      </c>
      <c r="J86" s="142" t="s">
        <v>168</v>
      </c>
      <c r="K86" s="22">
        <f>IF(J86="",0,ROUNDDOWN((POWER(($J86-Konst!$C$18),Konst!$D$18))*Konst!$B$18,0))</f>
        <v>428</v>
      </c>
      <c r="L86" s="143" t="s">
        <v>169</v>
      </c>
      <c r="M86" s="22">
        <f>IF(L86="",0,ROUNDDOWN((POWER(($L86-Konst!$C$19),Konst!$D$19))*Konst!$B$19,0))</f>
        <v>413</v>
      </c>
      <c r="N86" s="22"/>
      <c r="O86" s="145">
        <f t="shared" si="4"/>
        <v>1700</v>
      </c>
      <c r="P86" s="89"/>
      <c r="Q86" s="36"/>
      <c r="R86" s="87"/>
      <c r="S86" s="36"/>
      <c r="T86" s="37"/>
      <c r="U86" s="36"/>
      <c r="V86" s="87"/>
      <c r="W86" s="7"/>
      <c r="X86" s="36"/>
      <c r="Y86" s="89"/>
    </row>
    <row r="87" spans="1:25" ht="12.75">
      <c r="A87" s="41" t="s">
        <v>42</v>
      </c>
      <c r="B87" s="53"/>
      <c r="C87" s="3"/>
      <c r="D87" s="53"/>
      <c r="E87" s="142" t="s">
        <v>170</v>
      </c>
      <c r="F87" s="46"/>
      <c r="G87" s="22">
        <f>IF(E87="",0,ROUNDDOWN((POWER((($E87*100)-Konst!$C$16),Konst!$D$16))*Konst!$B$16,0))</f>
        <v>287</v>
      </c>
      <c r="H87" s="142" t="s">
        <v>167</v>
      </c>
      <c r="I87" s="22">
        <f>IF(H87="",0,ROUNDDOWN((POWER(($H87-Konst!$C$17),Konst!$D$17))*Konst!$B$17,0))</f>
        <v>572</v>
      </c>
      <c r="J87" s="142" t="s">
        <v>168</v>
      </c>
      <c r="K87" s="22">
        <f>IF(J87="",0,ROUNDDOWN((POWER(($J87-Konst!$C$18),Konst!$D$18))*Konst!$B$18,0))</f>
        <v>428</v>
      </c>
      <c r="L87" s="143" t="s">
        <v>169</v>
      </c>
      <c r="M87" s="22">
        <f>IF(L87="",0,ROUNDDOWN((POWER(($L87-Konst!$C$19),Konst!$D$19))*Konst!$B$19,0))</f>
        <v>413</v>
      </c>
      <c r="N87" s="22"/>
      <c r="O87" s="145">
        <f t="shared" si="4"/>
        <v>1700</v>
      </c>
      <c r="P87" s="89"/>
      <c r="Q87" s="36"/>
      <c r="R87" s="87"/>
      <c r="S87" s="36"/>
      <c r="T87" s="37"/>
      <c r="U87" s="36"/>
      <c r="V87" s="87"/>
      <c r="W87" s="7"/>
      <c r="X87" s="36"/>
      <c r="Y87" s="89"/>
    </row>
    <row r="88" spans="1:25" ht="12.75">
      <c r="A88" s="41" t="s">
        <v>43</v>
      </c>
      <c r="B88" s="53"/>
      <c r="C88" s="3"/>
      <c r="D88" s="53"/>
      <c r="E88" s="142" t="s">
        <v>170</v>
      </c>
      <c r="F88" s="46"/>
      <c r="G88" s="22">
        <f>IF(E88="",0,ROUNDDOWN((POWER((($E88*100)-Konst!$C$16),Konst!$D$16))*Konst!$B$16,0))</f>
        <v>287</v>
      </c>
      <c r="H88" s="142" t="s">
        <v>167</v>
      </c>
      <c r="I88" s="22">
        <f>IF(H88="",0,ROUNDDOWN((POWER(($H88-Konst!$C$17),Konst!$D$17))*Konst!$B$17,0))</f>
        <v>572</v>
      </c>
      <c r="J88" s="142" t="s">
        <v>168</v>
      </c>
      <c r="K88" s="22">
        <f>IF(J88="",0,ROUNDDOWN((POWER(($J88-Konst!$C$18),Konst!$D$18))*Konst!$B$18,0))</f>
        <v>428</v>
      </c>
      <c r="L88" s="143" t="s">
        <v>169</v>
      </c>
      <c r="M88" s="22">
        <f>IF(L88="",0,ROUNDDOWN((POWER(($L88-Konst!$C$19),Konst!$D$19))*Konst!$B$19,0))</f>
        <v>413</v>
      </c>
      <c r="N88" s="22"/>
      <c r="O88" s="145">
        <f t="shared" si="4"/>
        <v>1700</v>
      </c>
      <c r="P88" s="89"/>
      <c r="Q88" s="36"/>
      <c r="R88" s="87"/>
      <c r="S88" s="36"/>
      <c r="T88" s="37"/>
      <c r="U88" s="36"/>
      <c r="V88" s="87"/>
      <c r="W88" s="7"/>
      <c r="X88" s="36"/>
      <c r="Y88" s="89"/>
    </row>
    <row r="89" spans="1:25" ht="12.75">
      <c r="A89" s="41" t="s">
        <v>44</v>
      </c>
      <c r="B89" s="53"/>
      <c r="C89" s="3"/>
      <c r="D89" s="53"/>
      <c r="E89" s="142" t="s">
        <v>170</v>
      </c>
      <c r="F89" s="46"/>
      <c r="G89" s="22">
        <f>IF(E89="",0,ROUNDDOWN((POWER((($E89*100)-Konst!$C$16),Konst!$D$16))*Konst!$B$16,0))</f>
        <v>287</v>
      </c>
      <c r="H89" s="142" t="s">
        <v>167</v>
      </c>
      <c r="I89" s="22">
        <f>IF(H89="",0,ROUNDDOWN((POWER(($H89-Konst!$C$17),Konst!$D$17))*Konst!$B$17,0))</f>
        <v>572</v>
      </c>
      <c r="J89" s="142" t="s">
        <v>168</v>
      </c>
      <c r="K89" s="22">
        <f>IF(J89="",0,ROUNDDOWN((POWER(($J89-Konst!$C$18),Konst!$D$18))*Konst!$B$18,0))</f>
        <v>428</v>
      </c>
      <c r="L89" s="143" t="s">
        <v>169</v>
      </c>
      <c r="M89" s="22">
        <f>IF(L89="",0,ROUNDDOWN((POWER(($L89-Konst!$C$19),Konst!$D$19))*Konst!$B$19,0))</f>
        <v>413</v>
      </c>
      <c r="N89" s="22"/>
      <c r="O89" s="145">
        <f t="shared" si="4"/>
        <v>1700</v>
      </c>
      <c r="P89" s="89"/>
      <c r="Q89" s="36"/>
      <c r="R89" s="87"/>
      <c r="S89" s="36"/>
      <c r="T89" s="37"/>
      <c r="U89" s="36"/>
      <c r="V89" s="87"/>
      <c r="W89" s="7"/>
      <c r="X89" s="36"/>
      <c r="Y89" s="89"/>
    </row>
    <row r="90" spans="1:25" ht="12.75">
      <c r="A90" s="41" t="s">
        <v>45</v>
      </c>
      <c r="B90" s="53"/>
      <c r="C90" s="3"/>
      <c r="D90" s="53"/>
      <c r="E90" s="142" t="s">
        <v>170</v>
      </c>
      <c r="F90" s="46"/>
      <c r="G90" s="22">
        <f>IF(E90="",0,ROUNDDOWN((POWER((($E90*100)-Konst!$C$16),Konst!$D$16))*Konst!$B$16,0))</f>
        <v>287</v>
      </c>
      <c r="H90" s="142" t="s">
        <v>167</v>
      </c>
      <c r="I90" s="22">
        <f>IF(H90="",0,ROUNDDOWN((POWER(($H90-Konst!$C$17),Konst!$D$17))*Konst!$B$17,0))</f>
        <v>572</v>
      </c>
      <c r="J90" s="142" t="s">
        <v>168</v>
      </c>
      <c r="K90" s="22">
        <f>IF(J90="",0,ROUNDDOWN((POWER(($J90-Konst!$C$18),Konst!$D$18))*Konst!$B$18,0))</f>
        <v>428</v>
      </c>
      <c r="L90" s="143" t="s">
        <v>169</v>
      </c>
      <c r="M90" s="22">
        <f>IF(L90="",0,ROUNDDOWN((POWER(($L90-Konst!$C$19),Konst!$D$19))*Konst!$B$19,0))</f>
        <v>413</v>
      </c>
      <c r="N90" s="22"/>
      <c r="O90" s="145">
        <f t="shared" si="4"/>
        <v>1700</v>
      </c>
      <c r="P90" s="89"/>
      <c r="Q90" s="36"/>
      <c r="R90" s="87"/>
      <c r="S90" s="36"/>
      <c r="T90" s="37"/>
      <c r="U90" s="36"/>
      <c r="V90" s="87"/>
      <c r="W90" s="7"/>
      <c r="X90" s="36"/>
      <c r="Y90" s="89"/>
    </row>
    <row r="91" spans="1:25" ht="12.75">
      <c r="A91" s="41" t="s">
        <v>46</v>
      </c>
      <c r="B91" s="131"/>
      <c r="C91" s="60"/>
      <c r="D91" s="26"/>
      <c r="E91" s="142" t="s">
        <v>170</v>
      </c>
      <c r="F91" s="46"/>
      <c r="G91" s="22">
        <f>IF(E91="",0,ROUNDDOWN((POWER((($E91*100)-Konst!$C$16),Konst!$D$16))*Konst!$B$16,0))</f>
        <v>287</v>
      </c>
      <c r="H91" s="142" t="s">
        <v>167</v>
      </c>
      <c r="I91" s="22">
        <f>IF(H91="",0,ROUNDDOWN((POWER(($H91-Konst!$C$17),Konst!$D$17))*Konst!$B$17,0))</f>
        <v>572</v>
      </c>
      <c r="J91" s="142" t="s">
        <v>168</v>
      </c>
      <c r="K91" s="22">
        <f>IF(J91="",0,ROUNDDOWN((POWER(($J91-Konst!$C$18),Konst!$D$18))*Konst!$B$18,0))</f>
        <v>428</v>
      </c>
      <c r="L91" s="143" t="s">
        <v>169</v>
      </c>
      <c r="M91" s="22">
        <f>IF(L91="",0,ROUNDDOWN((POWER(($L91-Konst!$C$19),Konst!$D$19))*Konst!$B$19,0))</f>
        <v>413</v>
      </c>
      <c r="N91" s="22"/>
      <c r="O91" s="145">
        <f t="shared" si="4"/>
        <v>1700</v>
      </c>
      <c r="P91" s="89"/>
      <c r="Q91" s="36"/>
      <c r="R91" s="87"/>
      <c r="S91" s="36"/>
      <c r="T91" s="37"/>
      <c r="U91" s="36"/>
      <c r="V91" s="87"/>
      <c r="W91" s="7"/>
      <c r="X91" s="36"/>
      <c r="Y91" s="89"/>
    </row>
    <row r="92" spans="1:25" ht="12.75">
      <c r="A92" s="41" t="s">
        <v>47</v>
      </c>
      <c r="B92" s="62"/>
      <c r="C92" s="21"/>
      <c r="D92" s="62"/>
      <c r="E92" s="142" t="s">
        <v>170</v>
      </c>
      <c r="F92" s="46"/>
      <c r="G92" s="22">
        <f>IF(E92="",0,ROUNDDOWN((POWER((($E92*100)-Konst!$C$16),Konst!$D$16))*Konst!$B$16,0))</f>
        <v>287</v>
      </c>
      <c r="H92" s="142" t="s">
        <v>167</v>
      </c>
      <c r="I92" s="22">
        <f>IF(H92="",0,ROUNDDOWN((POWER(($H92-Konst!$C$17),Konst!$D$17))*Konst!$B$17,0))</f>
        <v>572</v>
      </c>
      <c r="J92" s="142" t="s">
        <v>168</v>
      </c>
      <c r="K92" s="22">
        <f>IF(J92="",0,ROUNDDOWN((POWER(($J92-Konst!$C$18),Konst!$D$18))*Konst!$B$18,0))</f>
        <v>428</v>
      </c>
      <c r="L92" s="143" t="s">
        <v>169</v>
      </c>
      <c r="M92" s="22">
        <f>IF(L92="",0,ROUNDDOWN((POWER(($L92-Konst!$C$19),Konst!$D$19))*Konst!$B$19,0))</f>
        <v>413</v>
      </c>
      <c r="N92" s="22"/>
      <c r="O92" s="145">
        <f t="shared" si="4"/>
        <v>1700</v>
      </c>
      <c r="P92" s="89"/>
      <c r="Q92" s="36"/>
      <c r="R92" s="87"/>
      <c r="S92" s="36"/>
      <c r="T92" s="37"/>
      <c r="U92" s="36"/>
      <c r="V92" s="87"/>
      <c r="W92" s="7"/>
      <c r="X92" s="36"/>
      <c r="Y92" s="89"/>
    </row>
    <row r="93" spans="1:25" ht="12.75">
      <c r="A93" s="41" t="s">
        <v>48</v>
      </c>
      <c r="B93" s="119"/>
      <c r="C93" s="135"/>
      <c r="D93" s="120"/>
      <c r="E93" s="142" t="s">
        <v>170</v>
      </c>
      <c r="F93" s="46"/>
      <c r="G93" s="22">
        <f>IF(E93="",0,ROUNDDOWN((POWER((($E93*100)-Konst!$C$16),Konst!$D$16))*Konst!$B$16,0))</f>
        <v>287</v>
      </c>
      <c r="H93" s="142" t="s">
        <v>167</v>
      </c>
      <c r="I93" s="22">
        <f>IF(H93="",0,ROUNDDOWN((POWER(($H93-Konst!$C$17),Konst!$D$17))*Konst!$B$17,0))</f>
        <v>572</v>
      </c>
      <c r="J93" s="142" t="s">
        <v>168</v>
      </c>
      <c r="K93" s="22">
        <f>IF(J93="",0,ROUNDDOWN((POWER(($J93-Konst!$C$18),Konst!$D$18))*Konst!$B$18,0))</f>
        <v>428</v>
      </c>
      <c r="L93" s="143" t="s">
        <v>169</v>
      </c>
      <c r="M93" s="22">
        <f>IF(L93="",0,ROUNDDOWN((POWER(($L93-Konst!$C$19),Konst!$D$19))*Konst!$B$19,0))</f>
        <v>413</v>
      </c>
      <c r="N93" s="22"/>
      <c r="O93" s="145">
        <f t="shared" si="4"/>
        <v>1700</v>
      </c>
      <c r="P93" s="89"/>
      <c r="Q93" s="36"/>
      <c r="R93" s="87"/>
      <c r="S93" s="36"/>
      <c r="T93" s="37"/>
      <c r="U93" s="36"/>
      <c r="V93" s="87"/>
      <c r="W93" s="7"/>
      <c r="X93" s="36"/>
      <c r="Y93" s="89"/>
    </row>
    <row r="94" spans="1:25" ht="12.75">
      <c r="A94" s="41" t="s">
        <v>49</v>
      </c>
      <c r="B94" s="53"/>
      <c r="C94" s="3"/>
      <c r="D94" s="53"/>
      <c r="E94" s="142" t="s">
        <v>170</v>
      </c>
      <c r="F94" s="46"/>
      <c r="G94" s="22">
        <f>IF(E94="",0,ROUNDDOWN((POWER((($E94*100)-Konst!$C$16),Konst!$D$16))*Konst!$B$16,0))</f>
        <v>287</v>
      </c>
      <c r="H94" s="142" t="s">
        <v>167</v>
      </c>
      <c r="I94" s="22">
        <f>IF(H94="",0,ROUNDDOWN((POWER(($H94-Konst!$C$17),Konst!$D$17))*Konst!$B$17,0))</f>
        <v>572</v>
      </c>
      <c r="J94" s="142" t="s">
        <v>168</v>
      </c>
      <c r="K94" s="22">
        <f>IF(J94="",0,ROUNDDOWN((POWER(($J94-Konst!$C$18),Konst!$D$18))*Konst!$B$18,0))</f>
        <v>428</v>
      </c>
      <c r="L94" s="143" t="s">
        <v>169</v>
      </c>
      <c r="M94" s="22">
        <f>IF(L94="",0,ROUNDDOWN((POWER(($L94-Konst!$C$19),Konst!$D$19))*Konst!$B$19,0))</f>
        <v>413</v>
      </c>
      <c r="N94" s="22"/>
      <c r="O94" s="145">
        <f t="shared" si="4"/>
        <v>1700</v>
      </c>
      <c r="P94" s="89"/>
      <c r="Q94" s="36"/>
      <c r="R94" s="87"/>
      <c r="S94" s="36"/>
      <c r="T94" s="37"/>
      <c r="U94" s="36"/>
      <c r="V94" s="87"/>
      <c r="W94" s="7"/>
      <c r="X94" s="36"/>
      <c r="Y94" s="89"/>
    </row>
    <row r="95" spans="1:25" ht="12.75">
      <c r="A95" s="41" t="s">
        <v>50</v>
      </c>
      <c r="B95" s="53"/>
      <c r="C95" s="3"/>
      <c r="D95" s="53"/>
      <c r="E95" s="142" t="s">
        <v>170</v>
      </c>
      <c r="F95" s="46"/>
      <c r="G95" s="22">
        <f>IF(E95="",0,ROUNDDOWN((POWER((($E95*100)-Konst!$C$16),Konst!$D$16))*Konst!$B$16,0))</f>
        <v>287</v>
      </c>
      <c r="H95" s="142" t="s">
        <v>167</v>
      </c>
      <c r="I95" s="22">
        <f>IF(H95="",0,ROUNDDOWN((POWER(($H95-Konst!$C$17),Konst!$D$17))*Konst!$B$17,0))</f>
        <v>572</v>
      </c>
      <c r="J95" s="142" t="s">
        <v>168</v>
      </c>
      <c r="K95" s="22">
        <f>IF(J95="",0,ROUNDDOWN((POWER(($J95-Konst!$C$18),Konst!$D$18))*Konst!$B$18,0))</f>
        <v>428</v>
      </c>
      <c r="L95" s="143" t="s">
        <v>169</v>
      </c>
      <c r="M95" s="22">
        <f>IF(L95="",0,ROUNDDOWN((POWER(($L95-Konst!$C$19),Konst!$D$19))*Konst!$B$19,0))</f>
        <v>413</v>
      </c>
      <c r="N95" s="22"/>
      <c r="O95" s="145">
        <f t="shared" si="4"/>
        <v>1700</v>
      </c>
      <c r="P95" s="89"/>
      <c r="Q95" s="36"/>
      <c r="R95" s="87"/>
      <c r="S95" s="36"/>
      <c r="T95" s="37"/>
      <c r="U95" s="36"/>
      <c r="V95" s="87"/>
      <c r="W95" s="7"/>
      <c r="X95" s="36"/>
      <c r="Y95" s="89"/>
    </row>
    <row r="96" spans="1:25" ht="12.75">
      <c r="A96" s="41" t="s">
        <v>51</v>
      </c>
      <c r="B96" s="62"/>
      <c r="C96" s="21"/>
      <c r="D96" s="62"/>
      <c r="E96" s="142" t="s">
        <v>170</v>
      </c>
      <c r="F96" s="46"/>
      <c r="G96" s="22">
        <f>IF(E96="",0,ROUNDDOWN((POWER((($E96*100)-Konst!$C$16),Konst!$D$16))*Konst!$B$16,0))</f>
        <v>287</v>
      </c>
      <c r="H96" s="142" t="s">
        <v>167</v>
      </c>
      <c r="I96" s="22">
        <f>IF(H96="",0,ROUNDDOWN((POWER(($H96-Konst!$C$17),Konst!$D$17))*Konst!$B$17,0))</f>
        <v>572</v>
      </c>
      <c r="J96" s="142" t="s">
        <v>168</v>
      </c>
      <c r="K96" s="22">
        <f>IF(J96="",0,ROUNDDOWN((POWER(($J96-Konst!$C$18),Konst!$D$18))*Konst!$B$18,0))</f>
        <v>428</v>
      </c>
      <c r="L96" s="143" t="s">
        <v>169</v>
      </c>
      <c r="M96" s="22">
        <f>IF(L96="",0,ROUNDDOWN((POWER(($L96-Konst!$C$19),Konst!$D$19))*Konst!$B$19,0))</f>
        <v>413</v>
      </c>
      <c r="N96" s="22"/>
      <c r="O96" s="145">
        <f t="shared" si="4"/>
        <v>1700</v>
      </c>
      <c r="P96" s="89"/>
      <c r="Q96" s="36"/>
      <c r="R96" s="87"/>
      <c r="S96" s="36"/>
      <c r="T96" s="37"/>
      <c r="U96" s="36"/>
      <c r="V96" s="87"/>
      <c r="W96" s="7"/>
      <c r="X96" s="36"/>
      <c r="Y96" s="89"/>
    </row>
    <row r="97" spans="1:25" ht="12.75">
      <c r="A97" s="41" t="s">
        <v>52</v>
      </c>
      <c r="B97" s="53"/>
      <c r="C97" s="3"/>
      <c r="D97" s="53"/>
      <c r="E97" s="142" t="s">
        <v>170</v>
      </c>
      <c r="F97" s="46"/>
      <c r="G97" s="22">
        <f>IF(E97="",0,ROUNDDOWN((POWER((($E97*100)-Konst!$C$16),Konst!$D$16))*Konst!$B$16,0))</f>
        <v>287</v>
      </c>
      <c r="H97" s="142" t="s">
        <v>167</v>
      </c>
      <c r="I97" s="22">
        <f>IF(H97="",0,ROUNDDOWN((POWER(($H97-Konst!$C$17),Konst!$D$17))*Konst!$B$17,0))</f>
        <v>572</v>
      </c>
      <c r="J97" s="142" t="s">
        <v>168</v>
      </c>
      <c r="K97" s="22">
        <f>IF(J97="",0,ROUNDDOWN((POWER(($J97-Konst!$C$18),Konst!$D$18))*Konst!$B$18,0))</f>
        <v>428</v>
      </c>
      <c r="L97" s="143" t="s">
        <v>169</v>
      </c>
      <c r="M97" s="22">
        <f>IF(L97="",0,ROUNDDOWN((POWER(($L97-Konst!$C$19),Konst!$D$19))*Konst!$B$19,0))</f>
        <v>413</v>
      </c>
      <c r="N97" s="22"/>
      <c r="O97" s="145">
        <f t="shared" si="4"/>
        <v>1700</v>
      </c>
      <c r="P97" s="89"/>
      <c r="Q97" s="36"/>
      <c r="R97" s="87"/>
      <c r="S97" s="36"/>
      <c r="T97" s="37"/>
      <c r="U97" s="36"/>
      <c r="V97" s="87"/>
      <c r="W97" s="7"/>
      <c r="X97" s="36"/>
      <c r="Y97" s="89"/>
    </row>
    <row r="98" spans="1:25" ht="12.75">
      <c r="A98" s="41" t="s">
        <v>53</v>
      </c>
      <c r="B98" s="53"/>
      <c r="C98" s="3"/>
      <c r="D98" s="53"/>
      <c r="E98" s="142" t="s">
        <v>170</v>
      </c>
      <c r="F98" s="46"/>
      <c r="G98" s="22">
        <f>IF(E98="",0,ROUNDDOWN((POWER((($E98*100)-Konst!$C$16),Konst!$D$16))*Konst!$B$16,0))</f>
        <v>287</v>
      </c>
      <c r="H98" s="142" t="s">
        <v>167</v>
      </c>
      <c r="I98" s="22">
        <f>IF(H98="",0,ROUNDDOWN((POWER(($H98-Konst!$C$17),Konst!$D$17))*Konst!$B$17,0))</f>
        <v>572</v>
      </c>
      <c r="J98" s="142" t="s">
        <v>168</v>
      </c>
      <c r="K98" s="22">
        <f>IF(J98="",0,ROUNDDOWN((POWER(($J98-Konst!$C$18),Konst!$D$18))*Konst!$B$18,0))</f>
        <v>428</v>
      </c>
      <c r="L98" s="143" t="s">
        <v>169</v>
      </c>
      <c r="M98" s="22">
        <f>IF(L98="",0,ROUNDDOWN((POWER(($L98-Konst!$C$19),Konst!$D$19))*Konst!$B$19,0))</f>
        <v>413</v>
      </c>
      <c r="N98" s="22"/>
      <c r="O98" s="145">
        <f t="shared" si="4"/>
        <v>1700</v>
      </c>
      <c r="P98" s="89"/>
      <c r="Q98" s="36"/>
      <c r="R98" s="87"/>
      <c r="S98" s="36"/>
      <c r="T98" s="37"/>
      <c r="U98" s="36"/>
      <c r="V98" s="87"/>
      <c r="W98" s="7"/>
      <c r="X98" s="36"/>
      <c r="Y98" s="89"/>
    </row>
    <row r="99" spans="1:25" ht="12.75">
      <c r="A99" s="41" t="s">
        <v>54</v>
      </c>
      <c r="B99" s="53"/>
      <c r="C99" s="3"/>
      <c r="D99" s="53"/>
      <c r="E99" s="142" t="s">
        <v>170</v>
      </c>
      <c r="F99" s="46"/>
      <c r="G99" s="22">
        <f>IF(E99="",0,ROUNDDOWN((POWER((($E99*100)-Konst!$C$16),Konst!$D$16))*Konst!$B$16,0))</f>
        <v>287</v>
      </c>
      <c r="H99" s="142" t="s">
        <v>167</v>
      </c>
      <c r="I99" s="22">
        <f>IF(H99="",0,ROUNDDOWN((POWER(($H99-Konst!$C$17),Konst!$D$17))*Konst!$B$17,0))</f>
        <v>572</v>
      </c>
      <c r="J99" s="142" t="s">
        <v>168</v>
      </c>
      <c r="K99" s="22">
        <f>IF(J99="",0,ROUNDDOWN((POWER(($J99-Konst!$C$18),Konst!$D$18))*Konst!$B$18,0))</f>
        <v>428</v>
      </c>
      <c r="L99" s="143" t="s">
        <v>169</v>
      </c>
      <c r="M99" s="22">
        <f>IF(L99="",0,ROUNDDOWN((POWER(($L99-Konst!$C$19),Konst!$D$19))*Konst!$B$19,0))</f>
        <v>413</v>
      </c>
      <c r="N99" s="22"/>
      <c r="O99" s="145">
        <f t="shared" si="4"/>
        <v>1700</v>
      </c>
      <c r="P99" s="89"/>
      <c r="Q99" s="36"/>
      <c r="R99" s="87"/>
      <c r="S99" s="36"/>
      <c r="T99" s="37"/>
      <c r="U99" s="36"/>
      <c r="V99" s="87"/>
      <c r="W99" s="7"/>
      <c r="X99" s="36"/>
      <c r="Y99" s="89"/>
    </row>
    <row r="100" spans="1:25" ht="12.75">
      <c r="A100" s="41" t="s">
        <v>55</v>
      </c>
      <c r="B100" s="53"/>
      <c r="C100" s="3"/>
      <c r="D100" s="53"/>
      <c r="E100" s="142" t="s">
        <v>170</v>
      </c>
      <c r="F100" s="46"/>
      <c r="G100" s="22">
        <f>IF(E100="",0,ROUNDDOWN((POWER((($E100*100)-Konst!$C$16),Konst!$D$16))*Konst!$B$16,0))</f>
        <v>287</v>
      </c>
      <c r="H100" s="142" t="s">
        <v>167</v>
      </c>
      <c r="I100" s="22">
        <f>IF(H100="",0,ROUNDDOWN((POWER(($H100-Konst!$C$17),Konst!$D$17))*Konst!$B$17,0))</f>
        <v>572</v>
      </c>
      <c r="J100" s="142" t="s">
        <v>168</v>
      </c>
      <c r="K100" s="22">
        <f>IF(J100="",0,ROUNDDOWN((POWER(($J100-Konst!$C$18),Konst!$D$18))*Konst!$B$18,0))</f>
        <v>428</v>
      </c>
      <c r="L100" s="143" t="s">
        <v>169</v>
      </c>
      <c r="M100" s="22">
        <f>IF(L100="",0,ROUNDDOWN((POWER(($L100-Konst!$C$19),Konst!$D$19))*Konst!$B$19,0))</f>
        <v>413</v>
      </c>
      <c r="N100" s="22"/>
      <c r="O100" s="145">
        <f t="shared" si="4"/>
        <v>1700</v>
      </c>
      <c r="P100" s="89"/>
      <c r="Q100" s="36"/>
      <c r="R100" s="87"/>
      <c r="S100" s="36"/>
      <c r="T100" s="37"/>
      <c r="U100" s="36"/>
      <c r="V100" s="87"/>
      <c r="W100" s="7"/>
      <c r="X100" s="36"/>
      <c r="Y100" s="89"/>
    </row>
    <row r="101" spans="1:25" ht="12.75">
      <c r="A101" s="41" t="s">
        <v>56</v>
      </c>
      <c r="B101" s="53"/>
      <c r="C101" s="3"/>
      <c r="D101" s="53"/>
      <c r="E101" s="142" t="s">
        <v>170</v>
      </c>
      <c r="F101" s="46"/>
      <c r="G101" s="22">
        <f>IF(E101="",0,ROUNDDOWN((POWER((($E101*100)-Konst!$C$16),Konst!$D$16))*Konst!$B$16,0))</f>
        <v>287</v>
      </c>
      <c r="H101" s="142" t="s">
        <v>167</v>
      </c>
      <c r="I101" s="22">
        <f>IF(H101="",0,ROUNDDOWN((POWER(($H101-Konst!$C$17),Konst!$D$17))*Konst!$B$17,0))</f>
        <v>572</v>
      </c>
      <c r="J101" s="142" t="s">
        <v>168</v>
      </c>
      <c r="K101" s="22">
        <f>IF(J101="",0,ROUNDDOWN((POWER(($J101-Konst!$C$18),Konst!$D$18))*Konst!$B$18,0))</f>
        <v>428</v>
      </c>
      <c r="L101" s="143" t="s">
        <v>169</v>
      </c>
      <c r="M101" s="22">
        <f>IF(L101="",0,ROUNDDOWN((POWER(($L101-Konst!$C$19),Konst!$D$19))*Konst!$B$19,0))</f>
        <v>413</v>
      </c>
      <c r="N101" s="22"/>
      <c r="O101" s="145">
        <f t="shared" si="4"/>
        <v>1700</v>
      </c>
      <c r="P101" s="89"/>
      <c r="Q101" s="36"/>
      <c r="R101" s="87"/>
      <c r="S101" s="36"/>
      <c r="T101" s="37"/>
      <c r="U101" s="36"/>
      <c r="V101" s="87"/>
      <c r="W101" s="7"/>
      <c r="X101" s="36"/>
      <c r="Y101" s="89"/>
    </row>
    <row r="102" ht="12.75">
      <c r="P102" s="141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74" r:id="rId1"/>
  <rowBreaks count="3" manualBreakCount="3">
    <brk id="27" max="24" man="1"/>
    <brk id="53" max="24" man="1"/>
    <brk id="7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112"/>
  <dimension ref="A1:Z102"/>
  <sheetViews>
    <sheetView view="pageBreakPreview" zoomScaleNormal="85" zoomScaleSheetLayoutView="100" workbookViewId="0" topLeftCell="A35">
      <selection activeCell="S11" sqref="S11"/>
    </sheetView>
  </sheetViews>
  <sheetFormatPr defaultColWidth="9.00390625" defaultRowHeight="12.75"/>
  <cols>
    <col min="1" max="1" width="3.875" style="28" customWidth="1"/>
    <col min="2" max="2" width="19.00390625" style="2" customWidth="1"/>
    <col min="3" max="3" width="3.00390625" style="2" bestFit="1" customWidth="1"/>
    <col min="4" max="4" width="24.00390625" style="27" customWidth="1"/>
    <col min="5" max="5" width="6.875" style="32" customWidth="1"/>
    <col min="6" max="6" width="4.625" style="47" bestFit="1" customWidth="1"/>
    <col min="7" max="7" width="4.125" style="23" customWidth="1"/>
    <col min="8" max="8" width="5.375" style="30" customWidth="1"/>
    <col min="9" max="9" width="4.625" style="51" customWidth="1"/>
    <col min="10" max="10" width="5.75390625" style="23" customWidth="1"/>
    <col min="11" max="11" width="6.25390625" style="2" bestFit="1" customWidth="1"/>
    <col min="12" max="12" width="5.375" style="23" customWidth="1"/>
    <col min="13" max="13" width="6.625" style="2" customWidth="1"/>
    <col min="14" max="14" width="4.375" style="23" customWidth="1"/>
    <col min="15" max="15" width="5.875" style="2" customWidth="1"/>
    <col min="16" max="16" width="5.00390625" style="49" bestFit="1" customWidth="1"/>
    <col min="17" max="17" width="4.00390625" style="23" customWidth="1"/>
    <col min="18" max="18" width="5.25390625" style="2" customWidth="1"/>
    <col min="19" max="19" width="4.75390625" style="23" customWidth="1"/>
    <col min="20" max="20" width="5.125" style="2" customWidth="1"/>
    <col min="21" max="21" width="4.375" style="23" customWidth="1"/>
    <col min="22" max="22" width="8.125" style="2" bestFit="1" customWidth="1"/>
    <col min="23" max="23" width="7.25390625" style="2" customWidth="1"/>
    <col min="24" max="24" width="5.00390625" style="23" bestFit="1" customWidth="1"/>
    <col min="25" max="25" width="7.00390625" style="2" customWidth="1"/>
    <col min="26" max="28" width="9.125" style="2" customWidth="1"/>
    <col min="29" max="29" width="7.25390625" style="2" customWidth="1"/>
    <col min="30" max="16384" width="9.125" style="2" customWidth="1"/>
  </cols>
  <sheetData>
    <row r="1" spans="1:25" ht="12.75">
      <c r="A1" s="8"/>
      <c r="B1" s="9" t="s">
        <v>122</v>
      </c>
      <c r="C1" s="10"/>
      <c r="D1" s="24"/>
      <c r="E1" s="31"/>
      <c r="G1" s="12"/>
      <c r="H1" s="29"/>
      <c r="I1" s="52"/>
      <c r="J1" s="12"/>
      <c r="K1" s="11"/>
      <c r="L1" s="12"/>
      <c r="M1" s="11"/>
      <c r="N1" s="12"/>
      <c r="O1" s="11"/>
      <c r="P1" s="47"/>
      <c r="Q1" s="12"/>
      <c r="R1" s="11"/>
      <c r="S1" s="12"/>
      <c r="T1" s="11"/>
      <c r="U1" s="12"/>
      <c r="V1" s="11"/>
      <c r="W1" s="11"/>
      <c r="X1" s="12"/>
      <c r="Y1" s="13"/>
    </row>
    <row r="2" spans="1:25" ht="12.75">
      <c r="A2" s="14"/>
      <c r="B2" s="3"/>
      <c r="C2" s="3"/>
      <c r="D2" s="132"/>
      <c r="E2" s="14" t="s">
        <v>111</v>
      </c>
      <c r="F2" s="48"/>
      <c r="G2" s="17"/>
      <c r="H2" s="14" t="s">
        <v>11</v>
      </c>
      <c r="I2" s="50"/>
      <c r="J2" s="17"/>
      <c r="K2" s="15" t="s">
        <v>126</v>
      </c>
      <c r="L2" s="17"/>
      <c r="M2" s="15" t="s">
        <v>5</v>
      </c>
      <c r="N2" s="17"/>
      <c r="O2" s="15" t="s">
        <v>127</v>
      </c>
      <c r="P2" s="48"/>
      <c r="Q2" s="17"/>
      <c r="R2" s="15" t="s">
        <v>21</v>
      </c>
      <c r="S2" s="17"/>
      <c r="T2" s="15" t="s">
        <v>115</v>
      </c>
      <c r="U2" s="17"/>
      <c r="V2" s="15" t="s">
        <v>27</v>
      </c>
      <c r="W2" s="19"/>
      <c r="X2" s="17"/>
      <c r="Y2" s="18" t="s">
        <v>26</v>
      </c>
    </row>
    <row r="3" spans="1:26" ht="12.75">
      <c r="A3" s="41" t="s">
        <v>37</v>
      </c>
      <c r="B3" s="62" t="s">
        <v>150</v>
      </c>
      <c r="C3" s="21"/>
      <c r="D3" s="62" t="s">
        <v>151</v>
      </c>
      <c r="E3" s="144" t="s">
        <v>132</v>
      </c>
      <c r="F3" s="46"/>
      <c r="G3" s="22">
        <f>IF(E3="",0,ROUNDDOWN((POWER((Konst!$C$4-($E3*Konst!$E$4)),Konst!$D$4))*Konst!$B$4,0))</f>
        <v>418</v>
      </c>
      <c r="H3" s="142" t="s">
        <v>100</v>
      </c>
      <c r="I3" s="45"/>
      <c r="J3" s="22">
        <f>IF(H3="",0,ROUNDDOWN((POWER((($H3*100)-Konst!$C$16),Konst!$D$16))*Konst!$B$16,0))</f>
        <v>255</v>
      </c>
      <c r="K3" s="142" t="s">
        <v>133</v>
      </c>
      <c r="L3" s="22">
        <f>IF(K3="",0,ROUNDDOWN((POWER(($K3-Konst!$C$17),Konst!$D$17))*Konst!$B$17,0))</f>
        <v>426</v>
      </c>
      <c r="M3" s="142" t="s">
        <v>134</v>
      </c>
      <c r="N3" s="22">
        <f>IF(M3="",0,ROUNDDOWN((POWER((Konst!$C$7-$M3),Konst!$D$7))*Konst!$B$7,0))</f>
        <v>342</v>
      </c>
      <c r="O3" s="142" t="s">
        <v>135</v>
      </c>
      <c r="P3" s="46"/>
      <c r="Q3" s="22">
        <f>IF(O3="",0,ROUNDDOWN((POWER((Konst!$C$13-($O3*Konst!$E$11)),Konst!$D$13))*Konst!$B$13,0))</f>
        <v>349</v>
      </c>
      <c r="R3" s="142" t="s">
        <v>93</v>
      </c>
      <c r="S3" s="22">
        <f>IF(R3="",0,ROUNDDOWN((POWER((($R3*100)-Konst!$C$14),Konst!$D$14))*Konst!$B$14,0))</f>
        <v>317</v>
      </c>
      <c r="T3" s="143" t="s">
        <v>136</v>
      </c>
      <c r="U3" s="22">
        <f>IF(T3="",0,ROUNDDOWN((POWER(($T3-Konst!$C$19),Konst!$D$19))*Konst!$B$19,0))</f>
        <v>233</v>
      </c>
      <c r="V3" s="142" t="s">
        <v>137</v>
      </c>
      <c r="W3" s="4">
        <f aca="true" t="shared" si="0" ref="W3:W22">VALUE(60*MID(V3,1,1))+VALUE(MID(V3,3,2))+VALUE(MID(V3,6,2)/100)</f>
        <v>220</v>
      </c>
      <c r="X3" s="22">
        <f>IF(V3="",0,ROUNDDOWN((POWER((Konst!$C$9-$W3),Konst!$D$9))*Konst!$B$9,0))</f>
        <v>326</v>
      </c>
      <c r="Y3" s="145">
        <f aca="true" t="shared" si="1" ref="Y3:Y22">SUM(G3,J3,L3,N3,S3,Q3,U3,X3)</f>
        <v>2666</v>
      </c>
      <c r="Z3" s="2">
        <v>2700</v>
      </c>
    </row>
    <row r="4" spans="1:25" ht="12.75">
      <c r="A4" s="41" t="s">
        <v>38</v>
      </c>
      <c r="B4" s="53"/>
      <c r="C4" s="3"/>
      <c r="D4" s="53"/>
      <c r="E4" s="144" t="s">
        <v>132</v>
      </c>
      <c r="F4" s="46"/>
      <c r="G4" s="22">
        <f>IF(E4="",0,ROUNDDOWN((POWER((Konst!$C$4-($E4*Konst!$E$4)),Konst!$D$4))*Konst!$B$4,0))</f>
        <v>418</v>
      </c>
      <c r="H4" s="142" t="s">
        <v>100</v>
      </c>
      <c r="I4" s="45"/>
      <c r="J4" s="22">
        <f>IF(H4="",0,ROUNDDOWN((POWER((($H4*100)-Konst!$C$16),Konst!$D$16))*Konst!$B$16,0))</f>
        <v>255</v>
      </c>
      <c r="K4" s="142" t="s">
        <v>133</v>
      </c>
      <c r="L4" s="22">
        <f>IF(K4="",0,ROUNDDOWN((POWER(($K4-Konst!$C$17),Konst!$D$17))*Konst!$B$17,0))</f>
        <v>426</v>
      </c>
      <c r="M4" s="142" t="s">
        <v>134</v>
      </c>
      <c r="N4" s="22">
        <f>IF(M4="",0,ROUNDDOWN((POWER((Konst!$C$7-$M4),Konst!$D$7))*Konst!$B$7,0))</f>
        <v>342</v>
      </c>
      <c r="O4" s="142" t="s">
        <v>135</v>
      </c>
      <c r="P4" s="46"/>
      <c r="Q4" s="22">
        <f>IF(O4="",0,ROUNDDOWN((POWER((Konst!$C$13-($O4*Konst!$E$11)),Konst!$D$13))*Konst!$B$13,0))</f>
        <v>349</v>
      </c>
      <c r="R4" s="142" t="s">
        <v>93</v>
      </c>
      <c r="S4" s="22">
        <f>IF(R4="",0,ROUNDDOWN((POWER((($R4*100)-Konst!$C$14),Konst!$D$14))*Konst!$B$14,0))</f>
        <v>317</v>
      </c>
      <c r="T4" s="143" t="s">
        <v>136</v>
      </c>
      <c r="U4" s="22">
        <f>IF(T4="",0,ROUNDDOWN((POWER(($T4-Konst!$C$19),Konst!$D$19))*Konst!$B$19,0))</f>
        <v>233</v>
      </c>
      <c r="V4" s="142" t="s">
        <v>137</v>
      </c>
      <c r="W4" s="4">
        <f t="shared" si="0"/>
        <v>220</v>
      </c>
      <c r="X4" s="22">
        <f>IF(V4="",0,ROUNDDOWN((POWER((Konst!$C$9-$W4),Konst!$D$9))*Konst!$B$9,0))</f>
        <v>326</v>
      </c>
      <c r="Y4" s="145">
        <f t="shared" si="1"/>
        <v>2666</v>
      </c>
    </row>
    <row r="5" spans="1:25" ht="12.75">
      <c r="A5" s="41" t="s">
        <v>39</v>
      </c>
      <c r="B5" s="62"/>
      <c r="C5" s="21"/>
      <c r="D5" s="62"/>
      <c r="E5" s="144" t="s">
        <v>132</v>
      </c>
      <c r="F5" s="46"/>
      <c r="G5" s="22">
        <f>IF(E5="",0,ROUNDDOWN((POWER((Konst!$C$4-($E5*Konst!$E$4)),Konst!$D$4))*Konst!$B$4,0))</f>
        <v>418</v>
      </c>
      <c r="H5" s="142" t="s">
        <v>100</v>
      </c>
      <c r="I5" s="45"/>
      <c r="J5" s="22">
        <f>IF(H5="",0,ROUNDDOWN((POWER((($H5*100)-Konst!$C$16),Konst!$D$16))*Konst!$B$16,0))</f>
        <v>255</v>
      </c>
      <c r="K5" s="142" t="s">
        <v>133</v>
      </c>
      <c r="L5" s="22">
        <f>IF(K5="",0,ROUNDDOWN((POWER(($K5-Konst!$C$17),Konst!$D$17))*Konst!$B$17,0))</f>
        <v>426</v>
      </c>
      <c r="M5" s="142" t="s">
        <v>134</v>
      </c>
      <c r="N5" s="22">
        <f>IF(M5="",0,ROUNDDOWN((POWER((Konst!$C$7-$M5),Konst!$D$7))*Konst!$B$7,0))</f>
        <v>342</v>
      </c>
      <c r="O5" s="142" t="s">
        <v>135</v>
      </c>
      <c r="P5" s="46"/>
      <c r="Q5" s="22">
        <f>IF(O5="",0,ROUNDDOWN((POWER((Konst!$C$13-($O5*Konst!$E$11)),Konst!$D$13))*Konst!$B$13,0))</f>
        <v>349</v>
      </c>
      <c r="R5" s="142" t="s">
        <v>93</v>
      </c>
      <c r="S5" s="22">
        <f>IF(R5="",0,ROUNDDOWN((POWER((($R5*100)-Konst!$C$14),Konst!$D$14))*Konst!$B$14,0))</f>
        <v>317</v>
      </c>
      <c r="T5" s="143" t="s">
        <v>136</v>
      </c>
      <c r="U5" s="22">
        <f>IF(T5="",0,ROUNDDOWN((POWER(($T5-Konst!$C$19),Konst!$D$19))*Konst!$B$19,0))</f>
        <v>233</v>
      </c>
      <c r="V5" s="142" t="s">
        <v>137</v>
      </c>
      <c r="W5" s="4">
        <f t="shared" si="0"/>
        <v>220</v>
      </c>
      <c r="X5" s="22">
        <f>IF(V5="",0,ROUNDDOWN((POWER((Konst!$C$9-$W5),Konst!$D$9))*Konst!$B$9,0))</f>
        <v>326</v>
      </c>
      <c r="Y5" s="145">
        <f t="shared" si="1"/>
        <v>2666</v>
      </c>
    </row>
    <row r="6" spans="1:25" ht="12.75">
      <c r="A6" s="41" t="s">
        <v>40</v>
      </c>
      <c r="B6" s="53"/>
      <c r="C6" s="3"/>
      <c r="D6" s="53"/>
      <c r="E6" s="144" t="s">
        <v>132</v>
      </c>
      <c r="F6" s="46"/>
      <c r="G6" s="22">
        <f>IF(E6="",0,ROUNDDOWN((POWER((Konst!$C$4-($E6*Konst!$E$4)),Konst!$D$4))*Konst!$B$4,0))</f>
        <v>418</v>
      </c>
      <c r="H6" s="142" t="s">
        <v>100</v>
      </c>
      <c r="I6" s="45"/>
      <c r="J6" s="22">
        <f>IF(H6="",0,ROUNDDOWN((POWER((($H6*100)-Konst!$C$16),Konst!$D$16))*Konst!$B$16,0))</f>
        <v>255</v>
      </c>
      <c r="K6" s="142" t="s">
        <v>133</v>
      </c>
      <c r="L6" s="22">
        <f>IF(K6="",0,ROUNDDOWN((POWER(($K6-Konst!$C$17),Konst!$D$17))*Konst!$B$17,0))</f>
        <v>426</v>
      </c>
      <c r="M6" s="142" t="s">
        <v>134</v>
      </c>
      <c r="N6" s="22">
        <f>IF(M6="",0,ROUNDDOWN((POWER((Konst!$C$7-$M6),Konst!$D$7))*Konst!$B$7,0))</f>
        <v>342</v>
      </c>
      <c r="O6" s="142" t="s">
        <v>135</v>
      </c>
      <c r="P6" s="46"/>
      <c r="Q6" s="22">
        <f>IF(O6="",0,ROUNDDOWN((POWER((Konst!$C$13-($O6*Konst!$E$11)),Konst!$D$13))*Konst!$B$13,0))</f>
        <v>349</v>
      </c>
      <c r="R6" s="142" t="s">
        <v>93</v>
      </c>
      <c r="S6" s="22">
        <f>IF(R6="",0,ROUNDDOWN((POWER((($R6*100)-Konst!$C$14),Konst!$D$14))*Konst!$B$14,0))</f>
        <v>317</v>
      </c>
      <c r="T6" s="143" t="s">
        <v>136</v>
      </c>
      <c r="U6" s="22">
        <f>IF(T6="",0,ROUNDDOWN((POWER(($T6-Konst!$C$19),Konst!$D$19))*Konst!$B$19,0))</f>
        <v>233</v>
      </c>
      <c r="V6" s="142" t="s">
        <v>137</v>
      </c>
      <c r="W6" s="4">
        <f t="shared" si="0"/>
        <v>220</v>
      </c>
      <c r="X6" s="22">
        <f>IF(V6="",0,ROUNDDOWN((POWER((Konst!$C$9-$W6),Konst!$D$9))*Konst!$B$9,0))</f>
        <v>326</v>
      </c>
      <c r="Y6" s="145">
        <f t="shared" si="1"/>
        <v>2666</v>
      </c>
    </row>
    <row r="7" spans="1:25" ht="12.75">
      <c r="A7" s="41" t="s">
        <v>41</v>
      </c>
      <c r="B7" s="53"/>
      <c r="C7" s="3"/>
      <c r="D7" s="53"/>
      <c r="E7" s="144" t="s">
        <v>132</v>
      </c>
      <c r="F7" s="46"/>
      <c r="G7" s="22">
        <f>IF(E7="",0,ROUNDDOWN((POWER((Konst!$C$4-($E7*Konst!$E$4)),Konst!$D$4))*Konst!$B$4,0))</f>
        <v>418</v>
      </c>
      <c r="H7" s="142" t="s">
        <v>100</v>
      </c>
      <c r="I7" s="45"/>
      <c r="J7" s="22">
        <f>IF(H7="",0,ROUNDDOWN((POWER((($H7*100)-Konst!$C$16),Konst!$D$16))*Konst!$B$16,0))</f>
        <v>255</v>
      </c>
      <c r="K7" s="142" t="s">
        <v>133</v>
      </c>
      <c r="L7" s="22">
        <f>IF(K7="",0,ROUNDDOWN((POWER(($K7-Konst!$C$17),Konst!$D$17))*Konst!$B$17,0))</f>
        <v>426</v>
      </c>
      <c r="M7" s="142" t="s">
        <v>134</v>
      </c>
      <c r="N7" s="22">
        <f>IF(M7="",0,ROUNDDOWN((POWER((Konst!$C$7-$M7),Konst!$D$7))*Konst!$B$7,0))</f>
        <v>342</v>
      </c>
      <c r="O7" s="142" t="s">
        <v>135</v>
      </c>
      <c r="P7" s="46"/>
      <c r="Q7" s="22">
        <f>IF(O7="",0,ROUNDDOWN((POWER((Konst!$C$13-($O7*Konst!$E$11)),Konst!$D$13))*Konst!$B$13,0))</f>
        <v>349</v>
      </c>
      <c r="R7" s="142" t="s">
        <v>93</v>
      </c>
      <c r="S7" s="22">
        <f>IF(R7="",0,ROUNDDOWN((POWER((($R7*100)-Konst!$C$14),Konst!$D$14))*Konst!$B$14,0))</f>
        <v>317</v>
      </c>
      <c r="T7" s="143" t="s">
        <v>136</v>
      </c>
      <c r="U7" s="22">
        <f>IF(T7="",0,ROUNDDOWN((POWER(($T7-Konst!$C$19),Konst!$D$19))*Konst!$B$19,0))</f>
        <v>233</v>
      </c>
      <c r="V7" s="142" t="s">
        <v>137</v>
      </c>
      <c r="W7" s="4">
        <f t="shared" si="0"/>
        <v>220</v>
      </c>
      <c r="X7" s="22">
        <f>IF(V7="",0,ROUNDDOWN((POWER((Konst!$C$9-$W7),Konst!$D$9))*Konst!$B$9,0))</f>
        <v>326</v>
      </c>
      <c r="Y7" s="145">
        <f t="shared" si="1"/>
        <v>2666</v>
      </c>
    </row>
    <row r="8" spans="1:25" ht="12.75">
      <c r="A8" s="41" t="s">
        <v>42</v>
      </c>
      <c r="B8" s="53"/>
      <c r="C8" s="3"/>
      <c r="D8" s="53"/>
      <c r="E8" s="144" t="s">
        <v>132</v>
      </c>
      <c r="F8" s="46"/>
      <c r="G8" s="22">
        <f>IF(E8="",0,ROUNDDOWN((POWER((Konst!$C$4-($E8*Konst!$E$4)),Konst!$D$4))*Konst!$B$4,0))</f>
        <v>418</v>
      </c>
      <c r="H8" s="142" t="s">
        <v>100</v>
      </c>
      <c r="I8" s="45"/>
      <c r="J8" s="22">
        <f>IF(H8="",0,ROUNDDOWN((POWER((($H8*100)-Konst!$C$16),Konst!$D$16))*Konst!$B$16,0))</f>
        <v>255</v>
      </c>
      <c r="K8" s="142" t="s">
        <v>133</v>
      </c>
      <c r="L8" s="22">
        <f>IF(K8="",0,ROUNDDOWN((POWER(($K8-Konst!$C$17),Konst!$D$17))*Konst!$B$17,0))</f>
        <v>426</v>
      </c>
      <c r="M8" s="142" t="s">
        <v>134</v>
      </c>
      <c r="N8" s="22">
        <f>IF(M8="",0,ROUNDDOWN((POWER((Konst!$C$7-$M8),Konst!$D$7))*Konst!$B$7,0))</f>
        <v>342</v>
      </c>
      <c r="O8" s="142" t="s">
        <v>135</v>
      </c>
      <c r="P8" s="46"/>
      <c r="Q8" s="22">
        <f>IF(O8="",0,ROUNDDOWN((POWER((Konst!$C$13-($O8*Konst!$E$11)),Konst!$D$13))*Konst!$B$13,0))</f>
        <v>349</v>
      </c>
      <c r="R8" s="142" t="s">
        <v>93</v>
      </c>
      <c r="S8" s="22">
        <f>IF(R8="",0,ROUNDDOWN((POWER((($R8*100)-Konst!$C$14),Konst!$D$14))*Konst!$B$14,0))</f>
        <v>317</v>
      </c>
      <c r="T8" s="143" t="s">
        <v>136</v>
      </c>
      <c r="U8" s="22">
        <f>IF(T8="",0,ROUNDDOWN((POWER(($T8-Konst!$C$19),Konst!$D$19))*Konst!$B$19,0))</f>
        <v>233</v>
      </c>
      <c r="V8" s="142" t="s">
        <v>137</v>
      </c>
      <c r="W8" s="4">
        <f t="shared" si="0"/>
        <v>220</v>
      </c>
      <c r="X8" s="22">
        <f>IF(V8="",0,ROUNDDOWN((POWER((Konst!$C$9-$W8),Konst!$D$9))*Konst!$B$9,0))</f>
        <v>326</v>
      </c>
      <c r="Y8" s="145">
        <f t="shared" si="1"/>
        <v>2666</v>
      </c>
    </row>
    <row r="9" spans="1:25" ht="12.75">
      <c r="A9" s="41" t="s">
        <v>43</v>
      </c>
      <c r="B9" s="53"/>
      <c r="C9" s="3"/>
      <c r="D9" s="53"/>
      <c r="E9" s="144" t="s">
        <v>132</v>
      </c>
      <c r="F9" s="46"/>
      <c r="G9" s="22">
        <f>IF(E9="",0,ROUNDDOWN((POWER((Konst!$C$4-($E9*Konst!$E$4)),Konst!$D$4))*Konst!$B$4,0))</f>
        <v>418</v>
      </c>
      <c r="H9" s="142" t="s">
        <v>100</v>
      </c>
      <c r="I9" s="45"/>
      <c r="J9" s="22">
        <f>IF(H9="",0,ROUNDDOWN((POWER((($H9*100)-Konst!$C$16),Konst!$D$16))*Konst!$B$16,0))</f>
        <v>255</v>
      </c>
      <c r="K9" s="142" t="s">
        <v>133</v>
      </c>
      <c r="L9" s="22">
        <f>IF(K9="",0,ROUNDDOWN((POWER(($K9-Konst!$C$17),Konst!$D$17))*Konst!$B$17,0))</f>
        <v>426</v>
      </c>
      <c r="M9" s="142" t="s">
        <v>134</v>
      </c>
      <c r="N9" s="22">
        <f>IF(M9="",0,ROUNDDOWN((POWER((Konst!$C$7-$M9),Konst!$D$7))*Konst!$B$7,0))</f>
        <v>342</v>
      </c>
      <c r="O9" s="142" t="s">
        <v>135</v>
      </c>
      <c r="P9" s="46"/>
      <c r="Q9" s="22">
        <f>IF(O9="",0,ROUNDDOWN((POWER((Konst!$C$13-($O9*Konst!$E$11)),Konst!$D$13))*Konst!$B$13,0))</f>
        <v>349</v>
      </c>
      <c r="R9" s="142" t="s">
        <v>93</v>
      </c>
      <c r="S9" s="22">
        <f>IF(R9="",0,ROUNDDOWN((POWER((($R9*100)-Konst!$C$14),Konst!$D$14))*Konst!$B$14,0))</f>
        <v>317</v>
      </c>
      <c r="T9" s="143" t="s">
        <v>136</v>
      </c>
      <c r="U9" s="22">
        <f>IF(T9="",0,ROUNDDOWN((POWER(($T9-Konst!$C$19),Konst!$D$19))*Konst!$B$19,0))</f>
        <v>233</v>
      </c>
      <c r="V9" s="142" t="s">
        <v>137</v>
      </c>
      <c r="W9" s="4">
        <f t="shared" si="0"/>
        <v>220</v>
      </c>
      <c r="X9" s="22">
        <f>IF(V9="",0,ROUNDDOWN((POWER((Konst!$C$9-$W9),Konst!$D$9))*Konst!$B$9,0))</f>
        <v>326</v>
      </c>
      <c r="Y9" s="145">
        <f t="shared" si="1"/>
        <v>2666</v>
      </c>
    </row>
    <row r="10" spans="1:25" ht="12.75">
      <c r="A10" s="41" t="s">
        <v>44</v>
      </c>
      <c r="B10" s="53"/>
      <c r="C10" s="3"/>
      <c r="D10" s="53"/>
      <c r="E10" s="144" t="s">
        <v>132</v>
      </c>
      <c r="F10" s="46"/>
      <c r="G10" s="22">
        <f>IF(E10="",0,ROUNDDOWN((POWER((Konst!$C$4-($E10*Konst!$E$4)),Konst!$D$4))*Konst!$B$4,0))</f>
        <v>418</v>
      </c>
      <c r="H10" s="142" t="s">
        <v>100</v>
      </c>
      <c r="I10" s="45"/>
      <c r="J10" s="22">
        <f>IF(H10="",0,ROUNDDOWN((POWER((($H10*100)-Konst!$C$16),Konst!$D$16))*Konst!$B$16,0))</f>
        <v>255</v>
      </c>
      <c r="K10" s="142" t="s">
        <v>133</v>
      </c>
      <c r="L10" s="22">
        <f>IF(K10="",0,ROUNDDOWN((POWER(($K10-Konst!$C$17),Konst!$D$17))*Konst!$B$17,0))</f>
        <v>426</v>
      </c>
      <c r="M10" s="142" t="s">
        <v>134</v>
      </c>
      <c r="N10" s="22">
        <f>IF(M10="",0,ROUNDDOWN((POWER((Konst!$C$7-$M10),Konst!$D$7))*Konst!$B$7,0))</f>
        <v>342</v>
      </c>
      <c r="O10" s="142" t="s">
        <v>135</v>
      </c>
      <c r="P10" s="46"/>
      <c r="Q10" s="22">
        <f>IF(O10="",0,ROUNDDOWN((POWER((Konst!$C$13-($O10*Konst!$E$11)),Konst!$D$13))*Konst!$B$13,0))</f>
        <v>349</v>
      </c>
      <c r="R10" s="142" t="s">
        <v>93</v>
      </c>
      <c r="S10" s="22">
        <f>IF(R10="",0,ROUNDDOWN((POWER((($R10*100)-Konst!$C$14),Konst!$D$14))*Konst!$B$14,0))</f>
        <v>317</v>
      </c>
      <c r="T10" s="143" t="s">
        <v>136</v>
      </c>
      <c r="U10" s="22">
        <f>IF(T10="",0,ROUNDDOWN((POWER(($T10-Konst!$C$19),Konst!$D$19))*Konst!$B$19,0))</f>
        <v>233</v>
      </c>
      <c r="V10" s="142" t="s">
        <v>137</v>
      </c>
      <c r="W10" s="4">
        <f t="shared" si="0"/>
        <v>220</v>
      </c>
      <c r="X10" s="22">
        <f>IF(V10="",0,ROUNDDOWN((POWER((Konst!$C$9-$W10),Konst!$D$9))*Konst!$B$9,0))</f>
        <v>326</v>
      </c>
      <c r="Y10" s="145">
        <f t="shared" si="1"/>
        <v>2666</v>
      </c>
    </row>
    <row r="11" spans="1:25" ht="12.75">
      <c r="A11" s="41" t="s">
        <v>45</v>
      </c>
      <c r="B11" s="53"/>
      <c r="C11" s="3"/>
      <c r="D11" s="53"/>
      <c r="E11" s="144" t="s">
        <v>132</v>
      </c>
      <c r="F11" s="46"/>
      <c r="G11" s="22">
        <f>IF(E11="",0,ROUNDDOWN((POWER((Konst!$C$4-($E11*Konst!$E$4)),Konst!$D$4))*Konst!$B$4,0))</f>
        <v>418</v>
      </c>
      <c r="H11" s="142" t="s">
        <v>100</v>
      </c>
      <c r="I11" s="45"/>
      <c r="J11" s="22">
        <f>IF(H11="",0,ROUNDDOWN((POWER((($H11*100)-Konst!$C$16),Konst!$D$16))*Konst!$B$16,0))</f>
        <v>255</v>
      </c>
      <c r="K11" s="142" t="s">
        <v>133</v>
      </c>
      <c r="L11" s="22">
        <f>IF(K11="",0,ROUNDDOWN((POWER(($K11-Konst!$C$17),Konst!$D$17))*Konst!$B$17,0))</f>
        <v>426</v>
      </c>
      <c r="M11" s="142" t="s">
        <v>134</v>
      </c>
      <c r="N11" s="22">
        <f>IF(M11="",0,ROUNDDOWN((POWER((Konst!$C$7-$M11),Konst!$D$7))*Konst!$B$7,0))</f>
        <v>342</v>
      </c>
      <c r="O11" s="142" t="s">
        <v>135</v>
      </c>
      <c r="P11" s="46"/>
      <c r="Q11" s="22">
        <f>IF(O11="",0,ROUNDDOWN((POWER((Konst!$C$13-($O11*Konst!$E$11)),Konst!$D$13))*Konst!$B$13,0))</f>
        <v>349</v>
      </c>
      <c r="R11" s="142" t="s">
        <v>93</v>
      </c>
      <c r="S11" s="22">
        <f>IF(R11="",0,ROUNDDOWN((POWER((($R11*100)-Konst!$C$14),Konst!$D$14))*Konst!$B$14,0))</f>
        <v>317</v>
      </c>
      <c r="T11" s="143" t="s">
        <v>136</v>
      </c>
      <c r="U11" s="22">
        <f>IF(T11="",0,ROUNDDOWN((POWER(($T11-Konst!$C$19),Konst!$D$19))*Konst!$B$19,0))</f>
        <v>233</v>
      </c>
      <c r="V11" s="142" t="s">
        <v>137</v>
      </c>
      <c r="W11" s="4">
        <f t="shared" si="0"/>
        <v>220</v>
      </c>
      <c r="X11" s="22">
        <f>IF(V11="",0,ROUNDDOWN((POWER((Konst!$C$9-$W11),Konst!$D$9))*Konst!$B$9,0))</f>
        <v>326</v>
      </c>
      <c r="Y11" s="145">
        <f t="shared" si="1"/>
        <v>2666</v>
      </c>
    </row>
    <row r="12" spans="1:25" ht="12.75">
      <c r="A12" s="41" t="s">
        <v>46</v>
      </c>
      <c r="B12" s="131"/>
      <c r="C12" s="60"/>
      <c r="D12" s="26"/>
      <c r="E12" s="144" t="s">
        <v>132</v>
      </c>
      <c r="F12" s="46"/>
      <c r="G12" s="22">
        <f>IF(E12="",0,ROUNDDOWN((POWER((Konst!$C$4-($E12*Konst!$E$4)),Konst!$D$4))*Konst!$B$4,0))</f>
        <v>418</v>
      </c>
      <c r="H12" s="142" t="s">
        <v>100</v>
      </c>
      <c r="I12" s="45"/>
      <c r="J12" s="22">
        <f>IF(H12="",0,ROUNDDOWN((POWER((($H12*100)-Konst!$C$16),Konst!$D$16))*Konst!$B$16,0))</f>
        <v>255</v>
      </c>
      <c r="K12" s="142" t="s">
        <v>133</v>
      </c>
      <c r="L12" s="22">
        <f>IF(K12="",0,ROUNDDOWN((POWER(($K12-Konst!$C$17),Konst!$D$17))*Konst!$B$17,0))</f>
        <v>426</v>
      </c>
      <c r="M12" s="142" t="s">
        <v>134</v>
      </c>
      <c r="N12" s="22">
        <f>IF(M12="",0,ROUNDDOWN((POWER((Konst!$C$7-$M12),Konst!$D$7))*Konst!$B$7,0))</f>
        <v>342</v>
      </c>
      <c r="O12" s="142" t="s">
        <v>135</v>
      </c>
      <c r="P12" s="46"/>
      <c r="Q12" s="22">
        <f>IF(O12="",0,ROUNDDOWN((POWER((Konst!$C$13-($O12*Konst!$E$11)),Konst!$D$13))*Konst!$B$13,0))</f>
        <v>349</v>
      </c>
      <c r="R12" s="142" t="s">
        <v>93</v>
      </c>
      <c r="S12" s="22">
        <f>IF(R12="",0,ROUNDDOWN((POWER((($R12*100)-Konst!$C$14),Konst!$D$14))*Konst!$B$14,0))</f>
        <v>317</v>
      </c>
      <c r="T12" s="143" t="s">
        <v>136</v>
      </c>
      <c r="U12" s="22">
        <f>IF(T12="",0,ROUNDDOWN((POWER(($T12-Konst!$C$19),Konst!$D$19))*Konst!$B$19,0))</f>
        <v>233</v>
      </c>
      <c r="V12" s="142" t="s">
        <v>137</v>
      </c>
      <c r="W12" s="4">
        <f t="shared" si="0"/>
        <v>220</v>
      </c>
      <c r="X12" s="22">
        <f>IF(V12="",0,ROUNDDOWN((POWER((Konst!$C$9-$W12),Konst!$D$9))*Konst!$B$9,0))</f>
        <v>326</v>
      </c>
      <c r="Y12" s="145">
        <f t="shared" si="1"/>
        <v>2666</v>
      </c>
    </row>
    <row r="13" spans="1:25" ht="12.75">
      <c r="A13" s="41" t="s">
        <v>47</v>
      </c>
      <c r="B13" s="62"/>
      <c r="C13" s="21"/>
      <c r="D13" s="62"/>
      <c r="E13" s="144" t="s">
        <v>132</v>
      </c>
      <c r="F13" s="46"/>
      <c r="G13" s="22">
        <f>IF(E13="",0,ROUNDDOWN((POWER((Konst!$C$4-($E13*Konst!$E$4)),Konst!$D$4))*Konst!$B$4,0))</f>
        <v>418</v>
      </c>
      <c r="H13" s="142" t="s">
        <v>100</v>
      </c>
      <c r="I13" s="45"/>
      <c r="J13" s="22">
        <f>IF(H13="",0,ROUNDDOWN((POWER((($H13*100)-Konst!$C$16),Konst!$D$16))*Konst!$B$16,0))</f>
        <v>255</v>
      </c>
      <c r="K13" s="142" t="s">
        <v>133</v>
      </c>
      <c r="L13" s="22">
        <f>IF(K13="",0,ROUNDDOWN((POWER(($K13-Konst!$C$17),Konst!$D$17))*Konst!$B$17,0))</f>
        <v>426</v>
      </c>
      <c r="M13" s="142" t="s">
        <v>134</v>
      </c>
      <c r="N13" s="22">
        <f>IF(M13="",0,ROUNDDOWN((POWER((Konst!$C$7-$M13),Konst!$D$7))*Konst!$B$7,0))</f>
        <v>342</v>
      </c>
      <c r="O13" s="142" t="s">
        <v>135</v>
      </c>
      <c r="P13" s="46"/>
      <c r="Q13" s="22">
        <f>IF(O13="",0,ROUNDDOWN((POWER((Konst!$C$13-($O13*Konst!$E$11)),Konst!$D$13))*Konst!$B$13,0))</f>
        <v>349</v>
      </c>
      <c r="R13" s="142" t="s">
        <v>93</v>
      </c>
      <c r="S13" s="22">
        <f>IF(R13="",0,ROUNDDOWN((POWER((($R13*100)-Konst!$C$14),Konst!$D$14))*Konst!$B$14,0))</f>
        <v>317</v>
      </c>
      <c r="T13" s="143" t="s">
        <v>136</v>
      </c>
      <c r="U13" s="22">
        <f>IF(T13="",0,ROUNDDOWN((POWER(($T13-Konst!$C$19),Konst!$D$19))*Konst!$B$19,0))</f>
        <v>233</v>
      </c>
      <c r="V13" s="142" t="s">
        <v>137</v>
      </c>
      <c r="W13" s="4">
        <f t="shared" si="0"/>
        <v>220</v>
      </c>
      <c r="X13" s="22">
        <f>IF(V13="",0,ROUNDDOWN((POWER((Konst!$C$9-$W13),Konst!$D$9))*Konst!$B$9,0))</f>
        <v>326</v>
      </c>
      <c r="Y13" s="145">
        <f t="shared" si="1"/>
        <v>2666</v>
      </c>
    </row>
    <row r="14" spans="1:25" ht="12.75">
      <c r="A14" s="41" t="s">
        <v>48</v>
      </c>
      <c r="B14" s="119"/>
      <c r="C14" s="135"/>
      <c r="D14" s="120"/>
      <c r="E14" s="144" t="s">
        <v>132</v>
      </c>
      <c r="F14" s="46"/>
      <c r="G14" s="22">
        <f>IF(E14="",0,ROUNDDOWN((POWER((Konst!$C$4-($E14*Konst!$E$4)),Konst!$D$4))*Konst!$B$4,0))</f>
        <v>418</v>
      </c>
      <c r="H14" s="142" t="s">
        <v>100</v>
      </c>
      <c r="I14" s="45"/>
      <c r="J14" s="22">
        <f>IF(H14="",0,ROUNDDOWN((POWER((($H14*100)-Konst!$C$16),Konst!$D$16))*Konst!$B$16,0))</f>
        <v>255</v>
      </c>
      <c r="K14" s="142" t="s">
        <v>133</v>
      </c>
      <c r="L14" s="22">
        <f>IF(K14="",0,ROUNDDOWN((POWER(($K14-Konst!$C$17),Konst!$D$17))*Konst!$B$17,0))</f>
        <v>426</v>
      </c>
      <c r="M14" s="142" t="s">
        <v>134</v>
      </c>
      <c r="N14" s="22">
        <f>IF(M14="",0,ROUNDDOWN((POWER((Konst!$C$7-$M14),Konst!$D$7))*Konst!$B$7,0))</f>
        <v>342</v>
      </c>
      <c r="O14" s="142" t="s">
        <v>135</v>
      </c>
      <c r="P14" s="46"/>
      <c r="Q14" s="22">
        <f>IF(O14="",0,ROUNDDOWN((POWER((Konst!$C$13-($O14*Konst!$E$11)),Konst!$D$13))*Konst!$B$13,0))</f>
        <v>349</v>
      </c>
      <c r="R14" s="142" t="s">
        <v>93</v>
      </c>
      <c r="S14" s="22">
        <f>IF(R14="",0,ROUNDDOWN((POWER((($R14*100)-Konst!$C$14),Konst!$D$14))*Konst!$B$14,0))</f>
        <v>317</v>
      </c>
      <c r="T14" s="143" t="s">
        <v>136</v>
      </c>
      <c r="U14" s="22">
        <f>IF(T14="",0,ROUNDDOWN((POWER(($T14-Konst!$C$19),Konst!$D$19))*Konst!$B$19,0))</f>
        <v>233</v>
      </c>
      <c r="V14" s="142" t="s">
        <v>137</v>
      </c>
      <c r="W14" s="4">
        <f t="shared" si="0"/>
        <v>220</v>
      </c>
      <c r="X14" s="22">
        <f>IF(V14="",0,ROUNDDOWN((POWER((Konst!$C$9-$W14),Konst!$D$9))*Konst!$B$9,0))</f>
        <v>326</v>
      </c>
      <c r="Y14" s="145">
        <f t="shared" si="1"/>
        <v>2666</v>
      </c>
    </row>
    <row r="15" spans="1:25" ht="12.75">
      <c r="A15" s="41" t="s">
        <v>49</v>
      </c>
      <c r="B15" s="53"/>
      <c r="C15" s="3"/>
      <c r="D15" s="53"/>
      <c r="E15" s="144" t="s">
        <v>132</v>
      </c>
      <c r="F15" s="46"/>
      <c r="G15" s="22">
        <f>IF(E15="",0,ROUNDDOWN((POWER((Konst!$C$4-($E15*Konst!$E$4)),Konst!$D$4))*Konst!$B$4,0))</f>
        <v>418</v>
      </c>
      <c r="H15" s="142" t="s">
        <v>100</v>
      </c>
      <c r="I15" s="45"/>
      <c r="J15" s="22">
        <f>IF(H15="",0,ROUNDDOWN((POWER((($H15*100)-Konst!$C$16),Konst!$D$16))*Konst!$B$16,0))</f>
        <v>255</v>
      </c>
      <c r="K15" s="142" t="s">
        <v>133</v>
      </c>
      <c r="L15" s="22">
        <f>IF(K15="",0,ROUNDDOWN((POWER(($K15-Konst!$C$17),Konst!$D$17))*Konst!$B$17,0))</f>
        <v>426</v>
      </c>
      <c r="M15" s="142" t="s">
        <v>134</v>
      </c>
      <c r="N15" s="22">
        <f>IF(M15="",0,ROUNDDOWN((POWER((Konst!$C$7-$M15),Konst!$D$7))*Konst!$B$7,0))</f>
        <v>342</v>
      </c>
      <c r="O15" s="142" t="s">
        <v>135</v>
      </c>
      <c r="P15" s="46"/>
      <c r="Q15" s="22">
        <f>IF(O15="",0,ROUNDDOWN((POWER((Konst!$C$13-($O15*Konst!$E$11)),Konst!$D$13))*Konst!$B$13,0))</f>
        <v>349</v>
      </c>
      <c r="R15" s="142" t="s">
        <v>93</v>
      </c>
      <c r="S15" s="22">
        <f>IF(R15="",0,ROUNDDOWN((POWER((($R15*100)-Konst!$C$14),Konst!$D$14))*Konst!$B$14,0))</f>
        <v>317</v>
      </c>
      <c r="T15" s="143" t="s">
        <v>136</v>
      </c>
      <c r="U15" s="22">
        <f>IF(T15="",0,ROUNDDOWN((POWER(($T15-Konst!$C$19),Konst!$D$19))*Konst!$B$19,0))</f>
        <v>233</v>
      </c>
      <c r="V15" s="142" t="s">
        <v>137</v>
      </c>
      <c r="W15" s="4">
        <f t="shared" si="0"/>
        <v>220</v>
      </c>
      <c r="X15" s="22">
        <f>IF(V15="",0,ROUNDDOWN((POWER((Konst!$C$9-$W15),Konst!$D$9))*Konst!$B$9,0))</f>
        <v>326</v>
      </c>
      <c r="Y15" s="145">
        <f t="shared" si="1"/>
        <v>2666</v>
      </c>
    </row>
    <row r="16" spans="1:25" ht="12.75">
      <c r="A16" s="41" t="s">
        <v>50</v>
      </c>
      <c r="B16" s="53"/>
      <c r="C16" s="3"/>
      <c r="D16" s="53"/>
      <c r="E16" s="144" t="s">
        <v>132</v>
      </c>
      <c r="F16" s="46"/>
      <c r="G16" s="22">
        <f>IF(E16="",0,ROUNDDOWN((POWER((Konst!$C$4-($E16*Konst!$E$4)),Konst!$D$4))*Konst!$B$4,0))</f>
        <v>418</v>
      </c>
      <c r="H16" s="142" t="s">
        <v>100</v>
      </c>
      <c r="I16" s="45"/>
      <c r="J16" s="22">
        <f>IF(H16="",0,ROUNDDOWN((POWER((($H16*100)-Konst!$C$16),Konst!$D$16))*Konst!$B$16,0))</f>
        <v>255</v>
      </c>
      <c r="K16" s="142" t="s">
        <v>133</v>
      </c>
      <c r="L16" s="22">
        <f>IF(K16="",0,ROUNDDOWN((POWER(($K16-Konst!$C$17),Konst!$D$17))*Konst!$B$17,0))</f>
        <v>426</v>
      </c>
      <c r="M16" s="142" t="s">
        <v>134</v>
      </c>
      <c r="N16" s="22">
        <f>IF(M16="",0,ROUNDDOWN((POWER((Konst!$C$7-$M16),Konst!$D$7))*Konst!$B$7,0))</f>
        <v>342</v>
      </c>
      <c r="O16" s="142" t="s">
        <v>135</v>
      </c>
      <c r="P16" s="46"/>
      <c r="Q16" s="22">
        <f>IF(O16="",0,ROUNDDOWN((POWER((Konst!$C$13-($O16*Konst!$E$11)),Konst!$D$13))*Konst!$B$13,0))</f>
        <v>349</v>
      </c>
      <c r="R16" s="142" t="s">
        <v>93</v>
      </c>
      <c r="S16" s="22">
        <f>IF(R16="",0,ROUNDDOWN((POWER((($R16*100)-Konst!$C$14),Konst!$D$14))*Konst!$B$14,0))</f>
        <v>317</v>
      </c>
      <c r="T16" s="143" t="s">
        <v>136</v>
      </c>
      <c r="U16" s="22">
        <f>IF(T16="",0,ROUNDDOWN((POWER(($T16-Konst!$C$19),Konst!$D$19))*Konst!$B$19,0))</f>
        <v>233</v>
      </c>
      <c r="V16" s="142" t="s">
        <v>137</v>
      </c>
      <c r="W16" s="4">
        <f t="shared" si="0"/>
        <v>220</v>
      </c>
      <c r="X16" s="22">
        <f>IF(V16="",0,ROUNDDOWN((POWER((Konst!$C$9-$W16),Konst!$D$9))*Konst!$B$9,0))</f>
        <v>326</v>
      </c>
      <c r="Y16" s="145">
        <f t="shared" si="1"/>
        <v>2666</v>
      </c>
    </row>
    <row r="17" spans="1:25" ht="12.75">
      <c r="A17" s="41" t="s">
        <v>51</v>
      </c>
      <c r="B17" s="62"/>
      <c r="C17" s="21"/>
      <c r="D17" s="62"/>
      <c r="E17" s="144" t="s">
        <v>132</v>
      </c>
      <c r="F17" s="46"/>
      <c r="G17" s="22">
        <f>IF(E17="",0,ROUNDDOWN((POWER((Konst!$C$4-($E17*Konst!$E$4)),Konst!$D$4))*Konst!$B$4,0))</f>
        <v>418</v>
      </c>
      <c r="H17" s="142" t="s">
        <v>100</v>
      </c>
      <c r="I17" s="45"/>
      <c r="J17" s="22">
        <f>IF(H17="",0,ROUNDDOWN((POWER((($H17*100)-Konst!$C$16),Konst!$D$16))*Konst!$B$16,0))</f>
        <v>255</v>
      </c>
      <c r="K17" s="142" t="s">
        <v>133</v>
      </c>
      <c r="L17" s="22">
        <f>IF(K17="",0,ROUNDDOWN((POWER(($K17-Konst!$C$17),Konst!$D$17))*Konst!$B$17,0))</f>
        <v>426</v>
      </c>
      <c r="M17" s="142" t="s">
        <v>134</v>
      </c>
      <c r="N17" s="22">
        <f>IF(M17="",0,ROUNDDOWN((POWER((Konst!$C$7-$M17),Konst!$D$7))*Konst!$B$7,0))</f>
        <v>342</v>
      </c>
      <c r="O17" s="142" t="s">
        <v>135</v>
      </c>
      <c r="P17" s="46"/>
      <c r="Q17" s="22">
        <f>IF(O17="",0,ROUNDDOWN((POWER((Konst!$C$13-($O17*Konst!$E$11)),Konst!$D$13))*Konst!$B$13,0))</f>
        <v>349</v>
      </c>
      <c r="R17" s="142" t="s">
        <v>93</v>
      </c>
      <c r="S17" s="22">
        <f>IF(R17="",0,ROUNDDOWN((POWER((($R17*100)-Konst!$C$14),Konst!$D$14))*Konst!$B$14,0))</f>
        <v>317</v>
      </c>
      <c r="T17" s="143" t="s">
        <v>136</v>
      </c>
      <c r="U17" s="22">
        <f>IF(T17="",0,ROUNDDOWN((POWER(($T17-Konst!$C$19),Konst!$D$19))*Konst!$B$19,0))</f>
        <v>233</v>
      </c>
      <c r="V17" s="142" t="s">
        <v>137</v>
      </c>
      <c r="W17" s="4">
        <f t="shared" si="0"/>
        <v>220</v>
      </c>
      <c r="X17" s="22">
        <f>IF(V17="",0,ROUNDDOWN((POWER((Konst!$C$9-$W17),Konst!$D$9))*Konst!$B$9,0))</f>
        <v>326</v>
      </c>
      <c r="Y17" s="145">
        <f t="shared" si="1"/>
        <v>2666</v>
      </c>
    </row>
    <row r="18" spans="1:25" ht="12.75">
      <c r="A18" s="41" t="s">
        <v>52</v>
      </c>
      <c r="B18" s="53"/>
      <c r="C18" s="3"/>
      <c r="D18" s="53"/>
      <c r="E18" s="144" t="s">
        <v>132</v>
      </c>
      <c r="F18" s="46"/>
      <c r="G18" s="22">
        <f>IF(E18="",0,ROUNDDOWN((POWER((Konst!$C$4-($E18*Konst!$E$4)),Konst!$D$4))*Konst!$B$4,0))</f>
        <v>418</v>
      </c>
      <c r="H18" s="142" t="s">
        <v>100</v>
      </c>
      <c r="I18" s="45"/>
      <c r="J18" s="22">
        <f>IF(H18="",0,ROUNDDOWN((POWER((($H18*100)-Konst!$C$16),Konst!$D$16))*Konst!$B$16,0))</f>
        <v>255</v>
      </c>
      <c r="K18" s="142" t="s">
        <v>133</v>
      </c>
      <c r="L18" s="22">
        <f>IF(K18="",0,ROUNDDOWN((POWER(($K18-Konst!$C$17),Konst!$D$17))*Konst!$B$17,0))</f>
        <v>426</v>
      </c>
      <c r="M18" s="142" t="s">
        <v>134</v>
      </c>
      <c r="N18" s="22">
        <f>IF(M18="",0,ROUNDDOWN((POWER((Konst!$C$7-$M18),Konst!$D$7))*Konst!$B$7,0))</f>
        <v>342</v>
      </c>
      <c r="O18" s="142" t="s">
        <v>135</v>
      </c>
      <c r="P18" s="46"/>
      <c r="Q18" s="22">
        <f>IF(O18="",0,ROUNDDOWN((POWER((Konst!$C$13-($O18*Konst!$E$11)),Konst!$D$13))*Konst!$B$13,0))</f>
        <v>349</v>
      </c>
      <c r="R18" s="142" t="s">
        <v>93</v>
      </c>
      <c r="S18" s="22">
        <f>IF(R18="",0,ROUNDDOWN((POWER((($R18*100)-Konst!$C$14),Konst!$D$14))*Konst!$B$14,0))</f>
        <v>317</v>
      </c>
      <c r="T18" s="143" t="s">
        <v>136</v>
      </c>
      <c r="U18" s="22">
        <f>IF(T18="",0,ROUNDDOWN((POWER(($T18-Konst!$C$19),Konst!$D$19))*Konst!$B$19,0))</f>
        <v>233</v>
      </c>
      <c r="V18" s="142" t="s">
        <v>137</v>
      </c>
      <c r="W18" s="4">
        <f t="shared" si="0"/>
        <v>220</v>
      </c>
      <c r="X18" s="22">
        <f>IF(V18="",0,ROUNDDOWN((POWER((Konst!$C$9-$W18),Konst!$D$9))*Konst!$B$9,0))</f>
        <v>326</v>
      </c>
      <c r="Y18" s="145">
        <f t="shared" si="1"/>
        <v>2666</v>
      </c>
    </row>
    <row r="19" spans="1:25" ht="12.75">
      <c r="A19" s="41" t="s">
        <v>53</v>
      </c>
      <c r="B19" s="53"/>
      <c r="C19" s="3"/>
      <c r="D19" s="53"/>
      <c r="E19" s="144" t="s">
        <v>132</v>
      </c>
      <c r="F19" s="46"/>
      <c r="G19" s="22">
        <f>IF(E19="",0,ROUNDDOWN((POWER((Konst!$C$4-($E19*Konst!$E$4)),Konst!$D$4))*Konst!$B$4,0))</f>
        <v>418</v>
      </c>
      <c r="H19" s="142" t="s">
        <v>100</v>
      </c>
      <c r="I19" s="45"/>
      <c r="J19" s="22">
        <f>IF(H19="",0,ROUNDDOWN((POWER((($H19*100)-Konst!$C$16),Konst!$D$16))*Konst!$B$16,0))</f>
        <v>255</v>
      </c>
      <c r="K19" s="142" t="s">
        <v>133</v>
      </c>
      <c r="L19" s="22">
        <f>IF(K19="",0,ROUNDDOWN((POWER(($K19-Konst!$C$17),Konst!$D$17))*Konst!$B$17,0))</f>
        <v>426</v>
      </c>
      <c r="M19" s="142" t="s">
        <v>134</v>
      </c>
      <c r="N19" s="22">
        <f>IF(M19="",0,ROUNDDOWN((POWER((Konst!$C$7-$M19),Konst!$D$7))*Konst!$B$7,0))</f>
        <v>342</v>
      </c>
      <c r="O19" s="142" t="s">
        <v>135</v>
      </c>
      <c r="P19" s="46"/>
      <c r="Q19" s="22">
        <f>IF(O19="",0,ROUNDDOWN((POWER((Konst!$C$13-($O19*Konst!$E$11)),Konst!$D$13))*Konst!$B$13,0))</f>
        <v>349</v>
      </c>
      <c r="R19" s="142" t="s">
        <v>93</v>
      </c>
      <c r="S19" s="22">
        <f>IF(R19="",0,ROUNDDOWN((POWER((($R19*100)-Konst!$C$14),Konst!$D$14))*Konst!$B$14,0))</f>
        <v>317</v>
      </c>
      <c r="T19" s="143" t="s">
        <v>136</v>
      </c>
      <c r="U19" s="22">
        <f>IF(T19="",0,ROUNDDOWN((POWER(($T19-Konst!$C$19),Konst!$D$19))*Konst!$B$19,0))</f>
        <v>233</v>
      </c>
      <c r="V19" s="142" t="s">
        <v>137</v>
      </c>
      <c r="W19" s="4">
        <f t="shared" si="0"/>
        <v>220</v>
      </c>
      <c r="X19" s="22">
        <f>IF(V19="",0,ROUNDDOWN((POWER((Konst!$C$9-$W19),Konst!$D$9))*Konst!$B$9,0))</f>
        <v>326</v>
      </c>
      <c r="Y19" s="145">
        <f t="shared" si="1"/>
        <v>2666</v>
      </c>
    </row>
    <row r="20" spans="1:25" ht="12.75">
      <c r="A20" s="41" t="s">
        <v>54</v>
      </c>
      <c r="B20" s="53"/>
      <c r="C20" s="3"/>
      <c r="D20" s="53"/>
      <c r="E20" s="144" t="s">
        <v>132</v>
      </c>
      <c r="F20" s="46"/>
      <c r="G20" s="22">
        <f>IF(E20="",0,ROUNDDOWN((POWER((Konst!$C$4-($E20*Konst!$E$4)),Konst!$D$4))*Konst!$B$4,0))</f>
        <v>418</v>
      </c>
      <c r="H20" s="142" t="s">
        <v>100</v>
      </c>
      <c r="I20" s="45"/>
      <c r="J20" s="22">
        <f>IF(H20="",0,ROUNDDOWN((POWER((($H20*100)-Konst!$C$16),Konst!$D$16))*Konst!$B$16,0))</f>
        <v>255</v>
      </c>
      <c r="K20" s="142" t="s">
        <v>133</v>
      </c>
      <c r="L20" s="22">
        <f>IF(K20="",0,ROUNDDOWN((POWER(($K20-Konst!$C$17),Konst!$D$17))*Konst!$B$17,0))</f>
        <v>426</v>
      </c>
      <c r="M20" s="142" t="s">
        <v>134</v>
      </c>
      <c r="N20" s="22">
        <f>IF(M20="",0,ROUNDDOWN((POWER((Konst!$C$7-$M20),Konst!$D$7))*Konst!$B$7,0))</f>
        <v>342</v>
      </c>
      <c r="O20" s="142" t="s">
        <v>135</v>
      </c>
      <c r="P20" s="46"/>
      <c r="Q20" s="22">
        <f>IF(O20="",0,ROUNDDOWN((POWER((Konst!$C$13-($O20*Konst!$E$11)),Konst!$D$13))*Konst!$B$13,0))</f>
        <v>349</v>
      </c>
      <c r="R20" s="142" t="s">
        <v>93</v>
      </c>
      <c r="S20" s="22">
        <f>IF(R20="",0,ROUNDDOWN((POWER((($R20*100)-Konst!$C$14),Konst!$D$14))*Konst!$B$14,0))</f>
        <v>317</v>
      </c>
      <c r="T20" s="143" t="s">
        <v>136</v>
      </c>
      <c r="U20" s="22">
        <f>IF(T20="",0,ROUNDDOWN((POWER(($T20-Konst!$C$19),Konst!$D$19))*Konst!$B$19,0))</f>
        <v>233</v>
      </c>
      <c r="V20" s="142" t="s">
        <v>137</v>
      </c>
      <c r="W20" s="4">
        <f t="shared" si="0"/>
        <v>220</v>
      </c>
      <c r="X20" s="22">
        <f>IF(V20="",0,ROUNDDOWN((POWER((Konst!$C$9-$W20),Konst!$D$9))*Konst!$B$9,0))</f>
        <v>326</v>
      </c>
      <c r="Y20" s="145">
        <f t="shared" si="1"/>
        <v>2666</v>
      </c>
    </row>
    <row r="21" spans="1:25" ht="12.75">
      <c r="A21" s="41" t="s">
        <v>55</v>
      </c>
      <c r="B21" s="53"/>
      <c r="C21" s="3"/>
      <c r="D21" s="53"/>
      <c r="E21" s="144" t="s">
        <v>132</v>
      </c>
      <c r="F21" s="46"/>
      <c r="G21" s="22">
        <f>IF(E21="",0,ROUNDDOWN((POWER((Konst!$C$4-($E21*Konst!$E$4)),Konst!$D$4))*Konst!$B$4,0))</f>
        <v>418</v>
      </c>
      <c r="H21" s="142" t="s">
        <v>100</v>
      </c>
      <c r="I21" s="45"/>
      <c r="J21" s="22">
        <f>IF(H21="",0,ROUNDDOWN((POWER((($H21*100)-Konst!$C$16),Konst!$D$16))*Konst!$B$16,0))</f>
        <v>255</v>
      </c>
      <c r="K21" s="142" t="s">
        <v>133</v>
      </c>
      <c r="L21" s="22">
        <f>IF(K21="",0,ROUNDDOWN((POWER(($K21-Konst!$C$17),Konst!$D$17))*Konst!$B$17,0))</f>
        <v>426</v>
      </c>
      <c r="M21" s="142" t="s">
        <v>134</v>
      </c>
      <c r="N21" s="22">
        <f>IF(M21="",0,ROUNDDOWN((POWER((Konst!$C$7-$M21),Konst!$D$7))*Konst!$B$7,0))</f>
        <v>342</v>
      </c>
      <c r="O21" s="142" t="s">
        <v>135</v>
      </c>
      <c r="P21" s="46"/>
      <c r="Q21" s="22">
        <f>IF(O21="",0,ROUNDDOWN((POWER((Konst!$C$13-($O21*Konst!$E$11)),Konst!$D$13))*Konst!$B$13,0))</f>
        <v>349</v>
      </c>
      <c r="R21" s="142" t="s">
        <v>93</v>
      </c>
      <c r="S21" s="22">
        <f>IF(R21="",0,ROUNDDOWN((POWER((($R21*100)-Konst!$C$14),Konst!$D$14))*Konst!$B$14,0))</f>
        <v>317</v>
      </c>
      <c r="T21" s="143" t="s">
        <v>136</v>
      </c>
      <c r="U21" s="22">
        <f>IF(T21="",0,ROUNDDOWN((POWER(($T21-Konst!$C$19),Konst!$D$19))*Konst!$B$19,0))</f>
        <v>233</v>
      </c>
      <c r="V21" s="142" t="s">
        <v>137</v>
      </c>
      <c r="W21" s="4">
        <f t="shared" si="0"/>
        <v>220</v>
      </c>
      <c r="X21" s="22">
        <f>IF(V21="",0,ROUNDDOWN((POWER((Konst!$C$9-$W21),Konst!$D$9))*Konst!$B$9,0))</f>
        <v>326</v>
      </c>
      <c r="Y21" s="145">
        <f t="shared" si="1"/>
        <v>2666</v>
      </c>
    </row>
    <row r="22" spans="1:25" ht="12.75">
      <c r="A22" s="41" t="s">
        <v>56</v>
      </c>
      <c r="B22" s="53"/>
      <c r="C22" s="3"/>
      <c r="D22" s="53"/>
      <c r="E22" s="144" t="s">
        <v>132</v>
      </c>
      <c r="F22" s="46"/>
      <c r="G22" s="22">
        <f>IF(E22="",0,ROUNDDOWN((POWER((Konst!$C$4-($E22*Konst!$E$4)),Konst!$D$4))*Konst!$B$4,0))</f>
        <v>418</v>
      </c>
      <c r="H22" s="142" t="s">
        <v>100</v>
      </c>
      <c r="I22" s="45"/>
      <c r="J22" s="22">
        <f>IF(H22="",0,ROUNDDOWN((POWER((($H22*100)-Konst!$C$16),Konst!$D$16))*Konst!$B$16,0))</f>
        <v>255</v>
      </c>
      <c r="K22" s="142" t="s">
        <v>133</v>
      </c>
      <c r="L22" s="22">
        <f>IF(K22="",0,ROUNDDOWN((POWER(($K22-Konst!$C$17),Konst!$D$17))*Konst!$B$17,0))</f>
        <v>426</v>
      </c>
      <c r="M22" s="142" t="s">
        <v>134</v>
      </c>
      <c r="N22" s="22">
        <f>IF(M22="",0,ROUNDDOWN((POWER((Konst!$C$7-$M22),Konst!$D$7))*Konst!$B$7,0))</f>
        <v>342</v>
      </c>
      <c r="O22" s="142" t="s">
        <v>135</v>
      </c>
      <c r="P22" s="46"/>
      <c r="Q22" s="22">
        <f>IF(O22="",0,ROUNDDOWN((POWER((Konst!$C$13-($O22*Konst!$E$11)),Konst!$D$13))*Konst!$B$13,0))</f>
        <v>349</v>
      </c>
      <c r="R22" s="142" t="s">
        <v>93</v>
      </c>
      <c r="S22" s="22">
        <f>IF(R22="",0,ROUNDDOWN((POWER((($R22*100)-Konst!$C$14),Konst!$D$14))*Konst!$B$14,0))</f>
        <v>317</v>
      </c>
      <c r="T22" s="143" t="s">
        <v>136</v>
      </c>
      <c r="U22" s="22">
        <f>IF(T22="",0,ROUNDDOWN((POWER(($T22-Konst!$C$19),Konst!$D$19))*Konst!$B$19,0))</f>
        <v>233</v>
      </c>
      <c r="V22" s="142" t="s">
        <v>137</v>
      </c>
      <c r="W22" s="4">
        <f t="shared" si="0"/>
        <v>220</v>
      </c>
      <c r="X22" s="22">
        <f>IF(V22="",0,ROUNDDOWN((POWER((Konst!$C$9-$W22),Konst!$D$9))*Konst!$B$9,0))</f>
        <v>326</v>
      </c>
      <c r="Y22" s="145">
        <f t="shared" si="1"/>
        <v>2666</v>
      </c>
    </row>
    <row r="23" spans="1:25" s="6" customFormat="1" ht="12.75">
      <c r="A23" s="109"/>
      <c r="B23" s="101"/>
      <c r="D23" s="101"/>
      <c r="E23" s="64"/>
      <c r="F23" s="65"/>
      <c r="G23" s="36"/>
      <c r="H23" s="87"/>
      <c r="I23" s="88"/>
      <c r="J23" s="36"/>
      <c r="K23" s="87"/>
      <c r="L23" s="36"/>
      <c r="M23" s="87"/>
      <c r="N23" s="36"/>
      <c r="O23" s="87"/>
      <c r="P23" s="65"/>
      <c r="Q23" s="36"/>
      <c r="R23" s="87"/>
      <c r="S23" s="36"/>
      <c r="T23" s="37"/>
      <c r="U23" s="36"/>
      <c r="V23" s="87"/>
      <c r="W23" s="7"/>
      <c r="X23" s="36"/>
      <c r="Y23" s="89"/>
    </row>
    <row r="24" ht="12.75">
      <c r="E24" s="30"/>
    </row>
    <row r="25" ht="12.75">
      <c r="E25" s="30"/>
    </row>
    <row r="26" ht="12.75">
      <c r="E26" s="30"/>
    </row>
    <row r="28" spans="1:25" ht="12.75">
      <c r="A28" s="8"/>
      <c r="B28" s="9" t="s">
        <v>123</v>
      </c>
      <c r="C28" s="10"/>
      <c r="D28" s="24"/>
      <c r="E28" s="31"/>
      <c r="G28" s="12"/>
      <c r="H28" s="29"/>
      <c r="I28" s="52"/>
      <c r="J28" s="12"/>
      <c r="K28" s="11"/>
      <c r="L28" s="12"/>
      <c r="M28" s="11"/>
      <c r="N28" s="12"/>
      <c r="O28" s="11"/>
      <c r="P28" s="47"/>
      <c r="Q28" s="12"/>
      <c r="R28" s="11"/>
      <c r="S28" s="12"/>
      <c r="T28" s="11"/>
      <c r="U28" s="12"/>
      <c r="V28" s="11"/>
      <c r="W28" s="11"/>
      <c r="X28" s="12"/>
      <c r="Y28" s="13"/>
    </row>
    <row r="29" spans="1:25" ht="12.75">
      <c r="A29" s="14"/>
      <c r="B29" s="3"/>
      <c r="C29" s="3"/>
      <c r="D29" s="132"/>
      <c r="E29" s="14" t="s">
        <v>127</v>
      </c>
      <c r="F29" s="48"/>
      <c r="G29" s="17"/>
      <c r="H29" s="15" t="s">
        <v>114</v>
      </c>
      <c r="I29" s="17"/>
      <c r="J29" s="14" t="s">
        <v>11</v>
      </c>
      <c r="K29" s="50"/>
      <c r="L29" s="17"/>
      <c r="M29" s="15" t="s">
        <v>115</v>
      </c>
      <c r="N29" s="17"/>
      <c r="O29" s="17"/>
      <c r="P29" s="18" t="s">
        <v>26</v>
      </c>
      <c r="Q29" s="138"/>
      <c r="R29" s="71"/>
      <c r="S29" s="35"/>
      <c r="T29" s="140"/>
      <c r="U29" s="138"/>
      <c r="V29" s="71"/>
      <c r="W29" s="139"/>
      <c r="X29" s="138"/>
      <c r="Y29" s="72"/>
    </row>
    <row r="30" spans="1:25" ht="12.75">
      <c r="A30" s="41" t="s">
        <v>37</v>
      </c>
      <c r="B30" s="62"/>
      <c r="C30" s="21"/>
      <c r="D30" s="62"/>
      <c r="E30" s="142" t="s">
        <v>152</v>
      </c>
      <c r="F30" s="46"/>
      <c r="G30" s="22">
        <f>IF(E30="",0,ROUNDDOWN((POWER((Konst!$C$11-($E30*Konst!$E$11)),Konst!$D$11))*Konst!$B$11,0))</f>
        <v>495</v>
      </c>
      <c r="H30" s="142" t="s">
        <v>153</v>
      </c>
      <c r="I30" s="22">
        <f>IF(H30="",0,ROUNDDOWN((POWER((($H30*100)-Konst!$C$14),Konst!$D$14))*Konst!$B$14,0))</f>
        <v>303</v>
      </c>
      <c r="J30" s="142" t="s">
        <v>86</v>
      </c>
      <c r="K30" s="45"/>
      <c r="L30" s="22">
        <f>IF(J30="",0,ROUNDDOWN((POWER((($J30*100)-Konst!$C$16),Konst!$D$16))*Konst!$B$16,0))</f>
        <v>303</v>
      </c>
      <c r="M30" s="143" t="s">
        <v>154</v>
      </c>
      <c r="N30" s="22">
        <f>IF(M30="",0,ROUNDDOWN((POWER(($M30-Konst!$C$19),Konst!$D$19))*Konst!$B$19,0))</f>
        <v>198</v>
      </c>
      <c r="O30" s="22"/>
      <c r="P30" s="145">
        <f aca="true" t="shared" si="2" ref="P30:P49">SUM(G30,I30,L30,N30)</f>
        <v>1299</v>
      </c>
      <c r="Q30" s="36"/>
      <c r="R30" s="87"/>
      <c r="S30" s="87"/>
      <c r="T30" s="88"/>
      <c r="U30" s="36"/>
      <c r="V30" s="87"/>
      <c r="W30" s="7"/>
      <c r="X30" s="36"/>
      <c r="Y30" s="89"/>
    </row>
    <row r="31" spans="1:25" ht="12.75">
      <c r="A31" s="41" t="s">
        <v>38</v>
      </c>
      <c r="B31" s="53"/>
      <c r="C31" s="3"/>
      <c r="D31" s="53"/>
      <c r="E31" s="142" t="s">
        <v>152</v>
      </c>
      <c r="F31" s="46"/>
      <c r="G31" s="22">
        <f>IF(E31="",0,ROUNDDOWN((POWER((Konst!$C$11-($E31*Konst!$E$11)),Konst!$D$11))*Konst!$B$11,0))</f>
        <v>495</v>
      </c>
      <c r="H31" s="142" t="s">
        <v>153</v>
      </c>
      <c r="I31" s="22">
        <f>IF(H31="",0,ROUNDDOWN((POWER((($H31*100)-Konst!$C$14),Konst!$D$14))*Konst!$B$14,0))</f>
        <v>303</v>
      </c>
      <c r="J31" s="142" t="s">
        <v>86</v>
      </c>
      <c r="K31" s="45"/>
      <c r="L31" s="22">
        <f>IF(J31="",0,ROUNDDOWN((POWER((($J31*100)-Konst!$C$16),Konst!$D$16))*Konst!$B$16,0))</f>
        <v>303</v>
      </c>
      <c r="M31" s="143" t="s">
        <v>154</v>
      </c>
      <c r="N31" s="22">
        <f>IF(M31="",0,ROUNDDOWN((POWER(($M31-Konst!$C$19),Konst!$D$19))*Konst!$B$19,0))</f>
        <v>198</v>
      </c>
      <c r="O31" s="22"/>
      <c r="P31" s="145">
        <f t="shared" si="2"/>
        <v>1299</v>
      </c>
      <c r="Q31" s="36"/>
      <c r="R31" s="87"/>
      <c r="S31" s="87"/>
      <c r="T31" s="88"/>
      <c r="U31" s="36"/>
      <c r="V31" s="87"/>
      <c r="W31" s="7"/>
      <c r="X31" s="36"/>
      <c r="Y31" s="89"/>
    </row>
    <row r="32" spans="1:25" ht="12.75">
      <c r="A32" s="41" t="s">
        <v>39</v>
      </c>
      <c r="B32" s="62"/>
      <c r="C32" s="21"/>
      <c r="D32" s="62"/>
      <c r="E32" s="142" t="s">
        <v>152</v>
      </c>
      <c r="F32" s="46"/>
      <c r="G32" s="22">
        <f>IF(E32="",0,ROUNDDOWN((POWER((Konst!$C$11-($E32*Konst!$E$11)),Konst!$D$11))*Konst!$B$11,0))</f>
        <v>495</v>
      </c>
      <c r="H32" s="142" t="s">
        <v>153</v>
      </c>
      <c r="I32" s="22">
        <f>IF(H32="",0,ROUNDDOWN((POWER((($H32*100)-Konst!$C$14),Konst!$D$14))*Konst!$B$14,0))</f>
        <v>303</v>
      </c>
      <c r="J32" s="142" t="s">
        <v>86</v>
      </c>
      <c r="K32" s="45"/>
      <c r="L32" s="22">
        <f>IF(J32="",0,ROUNDDOWN((POWER((($J32*100)-Konst!$C$16),Konst!$D$16))*Konst!$B$16,0))</f>
        <v>303</v>
      </c>
      <c r="M32" s="143" t="s">
        <v>154</v>
      </c>
      <c r="N32" s="22">
        <f>IF(M32="",0,ROUNDDOWN((POWER(($M32-Konst!$C$19),Konst!$D$19))*Konst!$B$19,0))</f>
        <v>198</v>
      </c>
      <c r="O32" s="22"/>
      <c r="P32" s="145">
        <f t="shared" si="2"/>
        <v>1299</v>
      </c>
      <c r="Q32" s="36"/>
      <c r="R32" s="87"/>
      <c r="S32" s="87"/>
      <c r="T32" s="88"/>
      <c r="U32" s="36"/>
      <c r="V32" s="87"/>
      <c r="W32" s="7"/>
      <c r="X32" s="36"/>
      <c r="Y32" s="89"/>
    </row>
    <row r="33" spans="1:25" ht="12.75">
      <c r="A33" s="41" t="s">
        <v>40</v>
      </c>
      <c r="B33" s="53"/>
      <c r="C33" s="3"/>
      <c r="D33" s="53"/>
      <c r="E33" s="142" t="s">
        <v>152</v>
      </c>
      <c r="F33" s="46"/>
      <c r="G33" s="22">
        <f>IF(E33="",0,ROUNDDOWN((POWER((Konst!$C$11-($E33*Konst!$E$11)),Konst!$D$11))*Konst!$B$11,0))</f>
        <v>495</v>
      </c>
      <c r="H33" s="142" t="s">
        <v>153</v>
      </c>
      <c r="I33" s="22">
        <f>IF(H33="",0,ROUNDDOWN((POWER((($H33*100)-Konst!$C$14),Konst!$D$14))*Konst!$B$14,0))</f>
        <v>303</v>
      </c>
      <c r="J33" s="142" t="s">
        <v>86</v>
      </c>
      <c r="K33" s="45"/>
      <c r="L33" s="22">
        <f>IF(J33="",0,ROUNDDOWN((POWER((($J33*100)-Konst!$C$16),Konst!$D$16))*Konst!$B$16,0))</f>
        <v>303</v>
      </c>
      <c r="M33" s="143" t="s">
        <v>154</v>
      </c>
      <c r="N33" s="22">
        <f>IF(M33="",0,ROUNDDOWN((POWER(($M33-Konst!$C$19),Konst!$D$19))*Konst!$B$19,0))</f>
        <v>198</v>
      </c>
      <c r="O33" s="22"/>
      <c r="P33" s="145">
        <f t="shared" si="2"/>
        <v>1299</v>
      </c>
      <c r="Q33" s="36"/>
      <c r="R33" s="87"/>
      <c r="S33" s="87"/>
      <c r="T33" s="88"/>
      <c r="U33" s="36"/>
      <c r="V33" s="87"/>
      <c r="W33" s="7"/>
      <c r="X33" s="36"/>
      <c r="Y33" s="89"/>
    </row>
    <row r="34" spans="1:25" ht="12.75">
      <c r="A34" s="41" t="s">
        <v>41</v>
      </c>
      <c r="B34" s="53"/>
      <c r="C34" s="3"/>
      <c r="D34" s="53"/>
      <c r="E34" s="142" t="s">
        <v>152</v>
      </c>
      <c r="F34" s="46"/>
      <c r="G34" s="22">
        <f>IF(E34="",0,ROUNDDOWN((POWER((Konst!$C$11-($E34*Konst!$E$11)),Konst!$D$11))*Konst!$B$11,0))</f>
        <v>495</v>
      </c>
      <c r="H34" s="142" t="s">
        <v>153</v>
      </c>
      <c r="I34" s="22">
        <f>IF(H34="",0,ROUNDDOWN((POWER((($H34*100)-Konst!$C$14),Konst!$D$14))*Konst!$B$14,0))</f>
        <v>303</v>
      </c>
      <c r="J34" s="142" t="s">
        <v>86</v>
      </c>
      <c r="K34" s="45"/>
      <c r="L34" s="22">
        <f>IF(J34="",0,ROUNDDOWN((POWER((($J34*100)-Konst!$C$16),Konst!$D$16))*Konst!$B$16,0))</f>
        <v>303</v>
      </c>
      <c r="M34" s="143" t="s">
        <v>154</v>
      </c>
      <c r="N34" s="22">
        <f>IF(M34="",0,ROUNDDOWN((POWER(($M34-Konst!$C$19),Konst!$D$19))*Konst!$B$19,0))</f>
        <v>198</v>
      </c>
      <c r="O34" s="22"/>
      <c r="P34" s="145">
        <f t="shared" si="2"/>
        <v>1299</v>
      </c>
      <c r="Q34" s="36"/>
      <c r="R34" s="87"/>
      <c r="S34" s="87"/>
      <c r="T34" s="88"/>
      <c r="U34" s="36"/>
      <c r="V34" s="87"/>
      <c r="W34" s="7"/>
      <c r="X34" s="36"/>
      <c r="Y34" s="89"/>
    </row>
    <row r="35" spans="1:25" ht="12.75">
      <c r="A35" s="41" t="s">
        <v>42</v>
      </c>
      <c r="B35" s="53"/>
      <c r="C35" s="3"/>
      <c r="D35" s="53"/>
      <c r="E35" s="142" t="s">
        <v>152</v>
      </c>
      <c r="F35" s="46"/>
      <c r="G35" s="22">
        <f>IF(E35="",0,ROUNDDOWN((POWER((Konst!$C$11-($E35*Konst!$E$11)),Konst!$D$11))*Konst!$B$11,0))</f>
        <v>495</v>
      </c>
      <c r="H35" s="142" t="s">
        <v>153</v>
      </c>
      <c r="I35" s="22">
        <f>IF(H35="",0,ROUNDDOWN((POWER((($H35*100)-Konst!$C$14),Konst!$D$14))*Konst!$B$14,0))</f>
        <v>303</v>
      </c>
      <c r="J35" s="142" t="s">
        <v>86</v>
      </c>
      <c r="K35" s="45"/>
      <c r="L35" s="22">
        <f>IF(J35="",0,ROUNDDOWN((POWER((($J35*100)-Konst!$C$16),Konst!$D$16))*Konst!$B$16,0))</f>
        <v>303</v>
      </c>
      <c r="M35" s="143" t="s">
        <v>154</v>
      </c>
      <c r="N35" s="22">
        <f>IF(M35="",0,ROUNDDOWN((POWER(($M35-Konst!$C$19),Konst!$D$19))*Konst!$B$19,0))</f>
        <v>198</v>
      </c>
      <c r="O35" s="22"/>
      <c r="P35" s="145">
        <f t="shared" si="2"/>
        <v>1299</v>
      </c>
      <c r="Q35" s="36"/>
      <c r="R35" s="87"/>
      <c r="S35" s="87"/>
      <c r="T35" s="88"/>
      <c r="U35" s="36"/>
      <c r="V35" s="87"/>
      <c r="W35" s="7"/>
      <c r="X35" s="36"/>
      <c r="Y35" s="89"/>
    </row>
    <row r="36" spans="1:25" ht="12.75">
      <c r="A36" s="41" t="s">
        <v>43</v>
      </c>
      <c r="B36" s="53"/>
      <c r="C36" s="3"/>
      <c r="D36" s="53"/>
      <c r="E36" s="142" t="s">
        <v>152</v>
      </c>
      <c r="F36" s="46"/>
      <c r="G36" s="22">
        <f>IF(E36="",0,ROUNDDOWN((POWER((Konst!$C$11-($E36*Konst!$E$11)),Konst!$D$11))*Konst!$B$11,0))</f>
        <v>495</v>
      </c>
      <c r="H36" s="142" t="s">
        <v>153</v>
      </c>
      <c r="I36" s="22">
        <f>IF(H36="",0,ROUNDDOWN((POWER((($H36*100)-Konst!$C$14),Konst!$D$14))*Konst!$B$14,0))</f>
        <v>303</v>
      </c>
      <c r="J36" s="142" t="s">
        <v>86</v>
      </c>
      <c r="K36" s="45"/>
      <c r="L36" s="22">
        <f>IF(J36="",0,ROUNDDOWN((POWER((($J36*100)-Konst!$C$16),Konst!$D$16))*Konst!$B$16,0))</f>
        <v>303</v>
      </c>
      <c r="M36" s="143" t="s">
        <v>154</v>
      </c>
      <c r="N36" s="22">
        <f>IF(M36="",0,ROUNDDOWN((POWER(($M36-Konst!$C$19),Konst!$D$19))*Konst!$B$19,0))</f>
        <v>198</v>
      </c>
      <c r="O36" s="22"/>
      <c r="P36" s="145">
        <f t="shared" si="2"/>
        <v>1299</v>
      </c>
      <c r="Q36" s="36"/>
      <c r="R36" s="87"/>
      <c r="S36" s="87"/>
      <c r="T36" s="88"/>
      <c r="U36" s="36"/>
      <c r="V36" s="87"/>
      <c r="W36" s="7"/>
      <c r="X36" s="36"/>
      <c r="Y36" s="89"/>
    </row>
    <row r="37" spans="1:25" ht="12.75">
      <c r="A37" s="41" t="s">
        <v>44</v>
      </c>
      <c r="B37" s="53"/>
      <c r="C37" s="3"/>
      <c r="D37" s="53"/>
      <c r="E37" s="142" t="s">
        <v>152</v>
      </c>
      <c r="F37" s="46"/>
      <c r="G37" s="22">
        <f>IF(E37="",0,ROUNDDOWN((POWER((Konst!$C$11-($E37*Konst!$E$11)),Konst!$D$11))*Konst!$B$11,0))</f>
        <v>495</v>
      </c>
      <c r="H37" s="142" t="s">
        <v>153</v>
      </c>
      <c r="I37" s="22">
        <f>IF(H37="",0,ROUNDDOWN((POWER((($H37*100)-Konst!$C$14),Konst!$D$14))*Konst!$B$14,0))</f>
        <v>303</v>
      </c>
      <c r="J37" s="142" t="s">
        <v>86</v>
      </c>
      <c r="K37" s="45"/>
      <c r="L37" s="22">
        <f>IF(J37="",0,ROUNDDOWN((POWER((($J37*100)-Konst!$C$16),Konst!$D$16))*Konst!$B$16,0))</f>
        <v>303</v>
      </c>
      <c r="M37" s="143" t="s">
        <v>154</v>
      </c>
      <c r="N37" s="22">
        <f>IF(M37="",0,ROUNDDOWN((POWER(($M37-Konst!$C$19),Konst!$D$19))*Konst!$B$19,0))</f>
        <v>198</v>
      </c>
      <c r="O37" s="22"/>
      <c r="P37" s="145">
        <f t="shared" si="2"/>
        <v>1299</v>
      </c>
      <c r="Q37" s="36"/>
      <c r="R37" s="87"/>
      <c r="S37" s="87"/>
      <c r="T37" s="88"/>
      <c r="U37" s="36"/>
      <c r="V37" s="87"/>
      <c r="W37" s="7"/>
      <c r="X37" s="36"/>
      <c r="Y37" s="89"/>
    </row>
    <row r="38" spans="1:25" ht="12.75">
      <c r="A38" s="41" t="s">
        <v>45</v>
      </c>
      <c r="B38" s="53"/>
      <c r="C38" s="3"/>
      <c r="D38" s="53"/>
      <c r="E38" s="142" t="s">
        <v>152</v>
      </c>
      <c r="F38" s="46"/>
      <c r="G38" s="22">
        <f>IF(E38="",0,ROUNDDOWN((POWER((Konst!$C$11-($E38*Konst!$E$11)),Konst!$D$11))*Konst!$B$11,0))</f>
        <v>495</v>
      </c>
      <c r="H38" s="142" t="s">
        <v>153</v>
      </c>
      <c r="I38" s="22">
        <f>IF(H38="",0,ROUNDDOWN((POWER((($H38*100)-Konst!$C$14),Konst!$D$14))*Konst!$B$14,0))</f>
        <v>303</v>
      </c>
      <c r="J38" s="142" t="s">
        <v>86</v>
      </c>
      <c r="K38" s="45"/>
      <c r="L38" s="22">
        <f>IF(J38="",0,ROUNDDOWN((POWER((($J38*100)-Konst!$C$16),Konst!$D$16))*Konst!$B$16,0))</f>
        <v>303</v>
      </c>
      <c r="M38" s="143" t="s">
        <v>154</v>
      </c>
      <c r="N38" s="22">
        <f>IF(M38="",0,ROUNDDOWN((POWER(($M38-Konst!$C$19),Konst!$D$19))*Konst!$B$19,0))</f>
        <v>198</v>
      </c>
      <c r="O38" s="22"/>
      <c r="P38" s="145">
        <f t="shared" si="2"/>
        <v>1299</v>
      </c>
      <c r="Q38" s="36"/>
      <c r="R38" s="87"/>
      <c r="S38" s="87"/>
      <c r="T38" s="88"/>
      <c r="U38" s="36"/>
      <c r="V38" s="87"/>
      <c r="W38" s="7"/>
      <c r="X38" s="36"/>
      <c r="Y38" s="89"/>
    </row>
    <row r="39" spans="1:25" ht="12.75">
      <c r="A39" s="41" t="s">
        <v>46</v>
      </c>
      <c r="B39" s="131"/>
      <c r="C39" s="60"/>
      <c r="D39" s="26"/>
      <c r="E39" s="142" t="s">
        <v>152</v>
      </c>
      <c r="F39" s="46"/>
      <c r="G39" s="22">
        <f>IF(E39="",0,ROUNDDOWN((POWER((Konst!$C$11-($E39*Konst!$E$11)),Konst!$D$11))*Konst!$B$11,0))</f>
        <v>495</v>
      </c>
      <c r="H39" s="142" t="s">
        <v>153</v>
      </c>
      <c r="I39" s="22">
        <f>IF(H39="",0,ROUNDDOWN((POWER((($H39*100)-Konst!$C$14),Konst!$D$14))*Konst!$B$14,0))</f>
        <v>303</v>
      </c>
      <c r="J39" s="142" t="s">
        <v>86</v>
      </c>
      <c r="K39" s="45"/>
      <c r="L39" s="22">
        <f>IF(J39="",0,ROUNDDOWN((POWER((($J39*100)-Konst!$C$16),Konst!$D$16))*Konst!$B$16,0))</f>
        <v>303</v>
      </c>
      <c r="M39" s="143" t="s">
        <v>154</v>
      </c>
      <c r="N39" s="22">
        <f>IF(M39="",0,ROUNDDOWN((POWER(($M39-Konst!$C$19),Konst!$D$19))*Konst!$B$19,0))</f>
        <v>198</v>
      </c>
      <c r="O39" s="22"/>
      <c r="P39" s="145">
        <f t="shared" si="2"/>
        <v>1299</v>
      </c>
      <c r="Q39" s="36"/>
      <c r="R39" s="87"/>
      <c r="S39" s="87"/>
      <c r="T39" s="88"/>
      <c r="U39" s="36"/>
      <c r="V39" s="87"/>
      <c r="W39" s="7"/>
      <c r="X39" s="36"/>
      <c r="Y39" s="89"/>
    </row>
    <row r="40" spans="1:25" ht="12.75">
      <c r="A40" s="41" t="s">
        <v>47</v>
      </c>
      <c r="B40" s="62"/>
      <c r="C40" s="21"/>
      <c r="D40" s="62"/>
      <c r="E40" s="142" t="s">
        <v>152</v>
      </c>
      <c r="F40" s="46"/>
      <c r="G40" s="22">
        <f>IF(E40="",0,ROUNDDOWN((POWER((Konst!$C$11-($E40*Konst!$E$11)),Konst!$D$11))*Konst!$B$11,0))</f>
        <v>495</v>
      </c>
      <c r="H40" s="142" t="s">
        <v>153</v>
      </c>
      <c r="I40" s="22">
        <f>IF(H40="",0,ROUNDDOWN((POWER((($H40*100)-Konst!$C$14),Konst!$D$14))*Konst!$B$14,0))</f>
        <v>303</v>
      </c>
      <c r="J40" s="142" t="s">
        <v>86</v>
      </c>
      <c r="K40" s="45"/>
      <c r="L40" s="22">
        <f>IF(J40="",0,ROUNDDOWN((POWER((($J40*100)-Konst!$C$16),Konst!$D$16))*Konst!$B$16,0))</f>
        <v>303</v>
      </c>
      <c r="M40" s="143" t="s">
        <v>154</v>
      </c>
      <c r="N40" s="22">
        <f>IF(M40="",0,ROUNDDOWN((POWER(($M40-Konst!$C$19),Konst!$D$19))*Konst!$B$19,0))</f>
        <v>198</v>
      </c>
      <c r="O40" s="22"/>
      <c r="P40" s="145">
        <f t="shared" si="2"/>
        <v>1299</v>
      </c>
      <c r="Q40" s="36"/>
      <c r="R40" s="87"/>
      <c r="S40" s="87"/>
      <c r="T40" s="88"/>
      <c r="U40" s="36"/>
      <c r="V40" s="87"/>
      <c r="W40" s="7"/>
      <c r="X40" s="36"/>
      <c r="Y40" s="89"/>
    </row>
    <row r="41" spans="1:25" ht="12.75">
      <c r="A41" s="41" t="s">
        <v>48</v>
      </c>
      <c r="B41" s="119"/>
      <c r="C41" s="135"/>
      <c r="D41" s="120"/>
      <c r="E41" s="142" t="s">
        <v>152</v>
      </c>
      <c r="F41" s="46"/>
      <c r="G41" s="22">
        <f>IF(E41="",0,ROUNDDOWN((POWER((Konst!$C$11-($E41*Konst!$E$11)),Konst!$D$11))*Konst!$B$11,0))</f>
        <v>495</v>
      </c>
      <c r="H41" s="142" t="s">
        <v>153</v>
      </c>
      <c r="I41" s="22">
        <f>IF(H41="",0,ROUNDDOWN((POWER((($H41*100)-Konst!$C$14),Konst!$D$14))*Konst!$B$14,0))</f>
        <v>303</v>
      </c>
      <c r="J41" s="142" t="s">
        <v>86</v>
      </c>
      <c r="K41" s="45"/>
      <c r="L41" s="22">
        <f>IF(J41="",0,ROUNDDOWN((POWER((($J41*100)-Konst!$C$16),Konst!$D$16))*Konst!$B$16,0))</f>
        <v>303</v>
      </c>
      <c r="M41" s="143" t="s">
        <v>154</v>
      </c>
      <c r="N41" s="22">
        <f>IF(M41="",0,ROUNDDOWN((POWER(($M41-Konst!$C$19),Konst!$D$19))*Konst!$B$19,0))</f>
        <v>198</v>
      </c>
      <c r="O41" s="22"/>
      <c r="P41" s="145">
        <f t="shared" si="2"/>
        <v>1299</v>
      </c>
      <c r="Q41" s="36"/>
      <c r="R41" s="87"/>
      <c r="S41" s="87"/>
      <c r="T41" s="88"/>
      <c r="U41" s="36"/>
      <c r="V41" s="87"/>
      <c r="W41" s="7"/>
      <c r="X41" s="36"/>
      <c r="Y41" s="89"/>
    </row>
    <row r="42" spans="1:25" ht="12.75">
      <c r="A42" s="41" t="s">
        <v>49</v>
      </c>
      <c r="B42" s="53"/>
      <c r="C42" s="3"/>
      <c r="D42" s="53"/>
      <c r="E42" s="142" t="s">
        <v>152</v>
      </c>
      <c r="F42" s="46"/>
      <c r="G42" s="22">
        <f>IF(E42="",0,ROUNDDOWN((POWER((Konst!$C$11-($E42*Konst!$E$11)),Konst!$D$11))*Konst!$B$11,0))</f>
        <v>495</v>
      </c>
      <c r="H42" s="142" t="s">
        <v>153</v>
      </c>
      <c r="I42" s="22">
        <f>IF(H42="",0,ROUNDDOWN((POWER((($H42*100)-Konst!$C$14),Konst!$D$14))*Konst!$B$14,0))</f>
        <v>303</v>
      </c>
      <c r="J42" s="142" t="s">
        <v>86</v>
      </c>
      <c r="K42" s="45"/>
      <c r="L42" s="22">
        <f>IF(J42="",0,ROUNDDOWN((POWER((($J42*100)-Konst!$C$16),Konst!$D$16))*Konst!$B$16,0))</f>
        <v>303</v>
      </c>
      <c r="M42" s="143" t="s">
        <v>154</v>
      </c>
      <c r="N42" s="22">
        <f>IF(M42="",0,ROUNDDOWN((POWER(($M42-Konst!$C$19),Konst!$D$19))*Konst!$B$19,0))</f>
        <v>198</v>
      </c>
      <c r="O42" s="22"/>
      <c r="P42" s="145">
        <f t="shared" si="2"/>
        <v>1299</v>
      </c>
      <c r="Q42" s="36"/>
      <c r="R42" s="87"/>
      <c r="S42" s="87"/>
      <c r="T42" s="88"/>
      <c r="U42" s="36"/>
      <c r="V42" s="87"/>
      <c r="W42" s="7"/>
      <c r="X42" s="36"/>
      <c r="Y42" s="89"/>
    </row>
    <row r="43" spans="1:25" ht="12.75">
      <c r="A43" s="41" t="s">
        <v>50</v>
      </c>
      <c r="B43" s="53"/>
      <c r="C43" s="3"/>
      <c r="D43" s="53"/>
      <c r="E43" s="142" t="s">
        <v>152</v>
      </c>
      <c r="F43" s="46"/>
      <c r="G43" s="22">
        <f>IF(E43="",0,ROUNDDOWN((POWER((Konst!$C$11-($E43*Konst!$E$11)),Konst!$D$11))*Konst!$B$11,0))</f>
        <v>495</v>
      </c>
      <c r="H43" s="142" t="s">
        <v>153</v>
      </c>
      <c r="I43" s="22">
        <f>IF(H43="",0,ROUNDDOWN((POWER((($H43*100)-Konst!$C$14),Konst!$D$14))*Konst!$B$14,0))</f>
        <v>303</v>
      </c>
      <c r="J43" s="142" t="s">
        <v>86</v>
      </c>
      <c r="K43" s="45"/>
      <c r="L43" s="22">
        <f>IF(J43="",0,ROUNDDOWN((POWER((($J43*100)-Konst!$C$16),Konst!$D$16))*Konst!$B$16,0))</f>
        <v>303</v>
      </c>
      <c r="M43" s="143" t="s">
        <v>154</v>
      </c>
      <c r="N43" s="22">
        <f>IF(M43="",0,ROUNDDOWN((POWER(($M43-Konst!$C$19),Konst!$D$19))*Konst!$B$19,0))</f>
        <v>198</v>
      </c>
      <c r="O43" s="22"/>
      <c r="P43" s="145">
        <f t="shared" si="2"/>
        <v>1299</v>
      </c>
      <c r="Q43" s="36"/>
      <c r="R43" s="87"/>
      <c r="S43" s="87"/>
      <c r="T43" s="88"/>
      <c r="U43" s="36"/>
      <c r="V43" s="87"/>
      <c r="W43" s="7"/>
      <c r="X43" s="36"/>
      <c r="Y43" s="89"/>
    </row>
    <row r="44" spans="1:25" ht="12.75">
      <c r="A44" s="41" t="s">
        <v>51</v>
      </c>
      <c r="B44" s="62"/>
      <c r="C44" s="21"/>
      <c r="D44" s="62"/>
      <c r="E44" s="142" t="s">
        <v>152</v>
      </c>
      <c r="F44" s="46"/>
      <c r="G44" s="22">
        <f>IF(E44="",0,ROUNDDOWN((POWER((Konst!$C$11-($E44*Konst!$E$11)),Konst!$D$11))*Konst!$B$11,0))</f>
        <v>495</v>
      </c>
      <c r="H44" s="142" t="s">
        <v>153</v>
      </c>
      <c r="I44" s="22">
        <f>IF(H44="",0,ROUNDDOWN((POWER((($H44*100)-Konst!$C$14),Konst!$D$14))*Konst!$B$14,0))</f>
        <v>303</v>
      </c>
      <c r="J44" s="142" t="s">
        <v>86</v>
      </c>
      <c r="K44" s="45"/>
      <c r="L44" s="22">
        <f>IF(J44="",0,ROUNDDOWN((POWER((($J44*100)-Konst!$C$16),Konst!$D$16))*Konst!$B$16,0))</f>
        <v>303</v>
      </c>
      <c r="M44" s="143" t="s">
        <v>154</v>
      </c>
      <c r="N44" s="22">
        <f>IF(M44="",0,ROUNDDOWN((POWER(($M44-Konst!$C$19),Konst!$D$19))*Konst!$B$19,0))</f>
        <v>198</v>
      </c>
      <c r="O44" s="22"/>
      <c r="P44" s="145">
        <f t="shared" si="2"/>
        <v>1299</v>
      </c>
      <c r="Q44" s="36"/>
      <c r="R44" s="87"/>
      <c r="S44" s="87"/>
      <c r="T44" s="88"/>
      <c r="U44" s="36"/>
      <c r="V44" s="87"/>
      <c r="W44" s="7"/>
      <c r="X44" s="36"/>
      <c r="Y44" s="89"/>
    </row>
    <row r="45" spans="1:25" ht="12.75">
      <c r="A45" s="41" t="s">
        <v>52</v>
      </c>
      <c r="B45" s="53"/>
      <c r="C45" s="3"/>
      <c r="D45" s="53"/>
      <c r="E45" s="142" t="s">
        <v>152</v>
      </c>
      <c r="F45" s="46"/>
      <c r="G45" s="22">
        <f>IF(E45="",0,ROUNDDOWN((POWER((Konst!$C$11-($E45*Konst!$E$11)),Konst!$D$11))*Konst!$B$11,0))</f>
        <v>495</v>
      </c>
      <c r="H45" s="142" t="s">
        <v>153</v>
      </c>
      <c r="I45" s="22">
        <f>IF(H45="",0,ROUNDDOWN((POWER((($H45*100)-Konst!$C$14),Konst!$D$14))*Konst!$B$14,0))</f>
        <v>303</v>
      </c>
      <c r="J45" s="142" t="s">
        <v>86</v>
      </c>
      <c r="K45" s="45"/>
      <c r="L45" s="22">
        <f>IF(J45="",0,ROUNDDOWN((POWER((($J45*100)-Konst!$C$16),Konst!$D$16))*Konst!$B$16,0))</f>
        <v>303</v>
      </c>
      <c r="M45" s="143" t="s">
        <v>154</v>
      </c>
      <c r="N45" s="22">
        <f>IF(M45="",0,ROUNDDOWN((POWER(($M45-Konst!$C$19),Konst!$D$19))*Konst!$B$19,0))</f>
        <v>198</v>
      </c>
      <c r="O45" s="22"/>
      <c r="P45" s="145">
        <f t="shared" si="2"/>
        <v>1299</v>
      </c>
      <c r="Q45" s="36"/>
      <c r="R45" s="87"/>
      <c r="S45" s="87"/>
      <c r="T45" s="88"/>
      <c r="U45" s="36"/>
      <c r="V45" s="87"/>
      <c r="W45" s="7"/>
      <c r="X45" s="36"/>
      <c r="Y45" s="89"/>
    </row>
    <row r="46" spans="1:25" ht="12.75">
      <c r="A46" s="41" t="s">
        <v>53</v>
      </c>
      <c r="B46" s="53"/>
      <c r="C46" s="3"/>
      <c r="D46" s="53"/>
      <c r="E46" s="142" t="s">
        <v>152</v>
      </c>
      <c r="F46" s="46"/>
      <c r="G46" s="22">
        <f>IF(E46="",0,ROUNDDOWN((POWER((Konst!$C$11-($E46*Konst!$E$11)),Konst!$D$11))*Konst!$B$11,0))</f>
        <v>495</v>
      </c>
      <c r="H46" s="142" t="s">
        <v>153</v>
      </c>
      <c r="I46" s="22">
        <f>IF(H46="",0,ROUNDDOWN((POWER((($H46*100)-Konst!$C$14),Konst!$D$14))*Konst!$B$14,0))</f>
        <v>303</v>
      </c>
      <c r="J46" s="142" t="s">
        <v>86</v>
      </c>
      <c r="K46" s="45"/>
      <c r="L46" s="22">
        <f>IF(J46="",0,ROUNDDOWN((POWER((($J46*100)-Konst!$C$16),Konst!$D$16))*Konst!$B$16,0))</f>
        <v>303</v>
      </c>
      <c r="M46" s="143" t="s">
        <v>154</v>
      </c>
      <c r="N46" s="22">
        <f>IF(M46="",0,ROUNDDOWN((POWER(($M46-Konst!$C$19),Konst!$D$19))*Konst!$B$19,0))</f>
        <v>198</v>
      </c>
      <c r="O46" s="22"/>
      <c r="P46" s="145">
        <f t="shared" si="2"/>
        <v>1299</v>
      </c>
      <c r="Q46" s="36"/>
      <c r="R46" s="87"/>
      <c r="S46" s="87"/>
      <c r="T46" s="88"/>
      <c r="U46" s="36"/>
      <c r="V46" s="87"/>
      <c r="W46" s="7"/>
      <c r="X46" s="36"/>
      <c r="Y46" s="89"/>
    </row>
    <row r="47" spans="1:25" ht="12.75">
      <c r="A47" s="41" t="s">
        <v>54</v>
      </c>
      <c r="B47" s="53"/>
      <c r="C47" s="3"/>
      <c r="D47" s="53"/>
      <c r="E47" s="142" t="s">
        <v>152</v>
      </c>
      <c r="F47" s="46"/>
      <c r="G47" s="22">
        <f>IF(E47="",0,ROUNDDOWN((POWER((Konst!$C$11-($E47*Konst!$E$11)),Konst!$D$11))*Konst!$B$11,0))</f>
        <v>495</v>
      </c>
      <c r="H47" s="142" t="s">
        <v>153</v>
      </c>
      <c r="I47" s="22">
        <f>IF(H47="",0,ROUNDDOWN((POWER((($H47*100)-Konst!$C$14),Konst!$D$14))*Konst!$B$14,0))</f>
        <v>303</v>
      </c>
      <c r="J47" s="142" t="s">
        <v>86</v>
      </c>
      <c r="K47" s="45"/>
      <c r="L47" s="22">
        <f>IF(J47="",0,ROUNDDOWN((POWER((($J47*100)-Konst!$C$16),Konst!$D$16))*Konst!$B$16,0))</f>
        <v>303</v>
      </c>
      <c r="M47" s="143" t="s">
        <v>154</v>
      </c>
      <c r="N47" s="22">
        <f>IF(M47="",0,ROUNDDOWN((POWER(($M47-Konst!$C$19),Konst!$D$19))*Konst!$B$19,0))</f>
        <v>198</v>
      </c>
      <c r="O47" s="22"/>
      <c r="P47" s="145">
        <f t="shared" si="2"/>
        <v>1299</v>
      </c>
      <c r="Q47" s="36"/>
      <c r="R47" s="87"/>
      <c r="S47" s="87"/>
      <c r="T47" s="88"/>
      <c r="U47" s="36"/>
      <c r="V47" s="87"/>
      <c r="W47" s="7"/>
      <c r="X47" s="36"/>
      <c r="Y47" s="89"/>
    </row>
    <row r="48" spans="1:25" ht="12.75">
      <c r="A48" s="41" t="s">
        <v>55</v>
      </c>
      <c r="B48" s="53"/>
      <c r="C48" s="3"/>
      <c r="D48" s="53"/>
      <c r="E48" s="142" t="s">
        <v>152</v>
      </c>
      <c r="F48" s="46"/>
      <c r="G48" s="22">
        <f>IF(E48="",0,ROUNDDOWN((POWER((Konst!$C$11-($E48*Konst!$E$11)),Konst!$D$11))*Konst!$B$11,0))</f>
        <v>495</v>
      </c>
      <c r="H48" s="142" t="s">
        <v>153</v>
      </c>
      <c r="I48" s="22">
        <f>IF(H48="",0,ROUNDDOWN((POWER((($H48*100)-Konst!$C$14),Konst!$D$14))*Konst!$B$14,0))</f>
        <v>303</v>
      </c>
      <c r="J48" s="142" t="s">
        <v>86</v>
      </c>
      <c r="K48" s="45"/>
      <c r="L48" s="22">
        <f>IF(J48="",0,ROUNDDOWN((POWER((($J48*100)-Konst!$C$16),Konst!$D$16))*Konst!$B$16,0))</f>
        <v>303</v>
      </c>
      <c r="M48" s="143" t="s">
        <v>154</v>
      </c>
      <c r="N48" s="22">
        <f>IF(M48="",0,ROUNDDOWN((POWER(($M48-Konst!$C$19),Konst!$D$19))*Konst!$B$19,0))</f>
        <v>198</v>
      </c>
      <c r="O48" s="22"/>
      <c r="P48" s="145">
        <f t="shared" si="2"/>
        <v>1299</v>
      </c>
      <c r="Q48" s="36"/>
      <c r="R48" s="87"/>
      <c r="S48" s="87"/>
      <c r="T48" s="88"/>
      <c r="U48" s="36"/>
      <c r="V48" s="87"/>
      <c r="W48" s="7"/>
      <c r="X48" s="36"/>
      <c r="Y48" s="89"/>
    </row>
    <row r="49" spans="1:25" ht="12.75">
      <c r="A49" s="41" t="s">
        <v>56</v>
      </c>
      <c r="B49" s="53"/>
      <c r="C49" s="3"/>
      <c r="D49" s="53"/>
      <c r="E49" s="142" t="s">
        <v>152</v>
      </c>
      <c r="F49" s="46"/>
      <c r="G49" s="22">
        <f>IF(E49="",0,ROUNDDOWN((POWER((Konst!$C$11-($E49*Konst!$E$11)),Konst!$D$11))*Konst!$B$11,0))</f>
        <v>495</v>
      </c>
      <c r="H49" s="142" t="s">
        <v>153</v>
      </c>
      <c r="I49" s="22">
        <f>IF(H49="",0,ROUNDDOWN((POWER((($H49*100)-Konst!$C$14),Konst!$D$14))*Konst!$B$14,0))</f>
        <v>303</v>
      </c>
      <c r="J49" s="142" t="s">
        <v>86</v>
      </c>
      <c r="K49" s="45"/>
      <c r="L49" s="22">
        <f>IF(J49="",0,ROUNDDOWN((POWER((($J49*100)-Konst!$C$16),Konst!$D$16))*Konst!$B$16,0))</f>
        <v>303</v>
      </c>
      <c r="M49" s="143" t="s">
        <v>154</v>
      </c>
      <c r="N49" s="22">
        <f>IF(M49="",0,ROUNDDOWN((POWER(($M49-Konst!$C$19),Konst!$D$19))*Konst!$B$19,0))</f>
        <v>198</v>
      </c>
      <c r="O49" s="22"/>
      <c r="P49" s="145">
        <f t="shared" si="2"/>
        <v>1299</v>
      </c>
      <c r="Q49" s="36"/>
      <c r="R49" s="87"/>
      <c r="S49" s="87"/>
      <c r="T49" s="88"/>
      <c r="U49" s="36"/>
      <c r="V49" s="87"/>
      <c r="W49" s="7"/>
      <c r="X49" s="36"/>
      <c r="Y49" s="89"/>
    </row>
    <row r="50" ht="12.75">
      <c r="F50" s="63"/>
    </row>
    <row r="54" spans="1:25" ht="12.75">
      <c r="A54" s="8"/>
      <c r="B54" s="9" t="s">
        <v>124</v>
      </c>
      <c r="C54" s="10"/>
      <c r="D54" s="24"/>
      <c r="E54" s="31"/>
      <c r="G54" s="12"/>
      <c r="H54" s="29"/>
      <c r="I54" s="52"/>
      <c r="J54" s="12"/>
      <c r="K54" s="11"/>
      <c r="L54" s="12"/>
      <c r="M54" s="11"/>
      <c r="N54" s="12"/>
      <c r="O54" s="11"/>
      <c r="P54" s="47"/>
      <c r="Q54" s="12"/>
      <c r="R54" s="11"/>
      <c r="S54" s="12"/>
      <c r="T54" s="11"/>
      <c r="U54" s="12"/>
      <c r="V54" s="11"/>
      <c r="W54" s="11"/>
      <c r="X54" s="12"/>
      <c r="Y54" s="13"/>
    </row>
    <row r="55" spans="1:25" ht="12.75">
      <c r="A55" s="14"/>
      <c r="B55" s="3"/>
      <c r="C55" s="3"/>
      <c r="D55" s="132"/>
      <c r="E55" s="14" t="s">
        <v>127</v>
      </c>
      <c r="F55" s="48"/>
      <c r="G55" s="17"/>
      <c r="H55" s="14" t="s">
        <v>11</v>
      </c>
      <c r="I55" s="50"/>
      <c r="J55" s="17"/>
      <c r="K55" s="15" t="s">
        <v>5</v>
      </c>
      <c r="L55" s="17"/>
      <c r="M55" s="15" t="s">
        <v>27</v>
      </c>
      <c r="N55" s="17"/>
      <c r="O55" s="17"/>
      <c r="P55" s="18" t="s">
        <v>26</v>
      </c>
      <c r="Q55" s="138"/>
      <c r="R55" s="71"/>
      <c r="S55" s="138"/>
      <c r="T55" s="71"/>
      <c r="U55" s="138"/>
      <c r="V55" s="71"/>
      <c r="W55" s="139"/>
      <c r="X55" s="138"/>
      <c r="Y55" s="72"/>
    </row>
    <row r="56" spans="1:25" ht="12.75">
      <c r="A56" s="41" t="s">
        <v>37</v>
      </c>
      <c r="B56" s="62"/>
      <c r="C56" s="21"/>
      <c r="D56" s="62"/>
      <c r="E56" s="142" t="s">
        <v>205</v>
      </c>
      <c r="F56" s="46"/>
      <c r="G56" s="22">
        <f>IF(E56="",0,ROUNDDOWN((POWER((Konst!$C$11-($E56*Konst!$E$11)),Konst!$D$11))*Konst!$B$11,0))</f>
        <v>360</v>
      </c>
      <c r="H56" s="142" t="s">
        <v>207</v>
      </c>
      <c r="I56" s="45"/>
      <c r="J56" s="22">
        <f>IF(H56="",0,ROUNDDOWN((POWER((($H56*100)-Konst!$C$16),Konst!$D$16))*Konst!$B$16,0))</f>
        <v>266</v>
      </c>
      <c r="K56" s="142" t="s">
        <v>206</v>
      </c>
      <c r="L56" s="22">
        <f>IF(K56="",0,ROUNDDOWN((POWER((Konst!$C$7-$K56),Konst!$D$7))*Konst!$B$7,0))</f>
        <v>220</v>
      </c>
      <c r="M56" s="142" t="s">
        <v>156</v>
      </c>
      <c r="N56" s="22">
        <f>IF(L56="",0,ROUNDDOWN((POWER((Konst!$C$9-(VALUE(60*MID(M56,1,1))+VALUE(MID(M56,3,2))+VALUE(MID(M56,6,2)/100))),Konst!$D$9))*Konst!$B$9,0))</f>
        <v>555</v>
      </c>
      <c r="O56" s="22"/>
      <c r="P56" s="145">
        <f aca="true" t="shared" si="3" ref="P56:P75">SUM(G56,J56,L56,N56)</f>
        <v>1401</v>
      </c>
      <c r="Q56" s="36"/>
      <c r="R56" s="87"/>
      <c r="S56" s="36"/>
      <c r="T56" s="37"/>
      <c r="U56" s="36"/>
      <c r="V56" s="87"/>
      <c r="W56" s="7"/>
      <c r="X56" s="36"/>
      <c r="Y56" s="89"/>
    </row>
    <row r="57" spans="1:25" ht="12.75">
      <c r="A57" s="41" t="s">
        <v>38</v>
      </c>
      <c r="B57" s="53"/>
      <c r="C57" s="3"/>
      <c r="D57" s="53"/>
      <c r="E57" s="142" t="s">
        <v>205</v>
      </c>
      <c r="F57" s="46"/>
      <c r="G57" s="22">
        <f>IF(E57="",0,ROUNDDOWN((POWER((Konst!$C$11-($E57*Konst!$E$11)),Konst!$D$11))*Konst!$B$11,0))</f>
        <v>360</v>
      </c>
      <c r="H57" s="142" t="s">
        <v>207</v>
      </c>
      <c r="I57" s="45"/>
      <c r="J57" s="22">
        <f>IF(H57="",0,ROUNDDOWN((POWER((($H57*100)-Konst!$C$16),Konst!$D$16))*Konst!$B$16,0))</f>
        <v>266</v>
      </c>
      <c r="K57" s="142" t="s">
        <v>206</v>
      </c>
      <c r="L57" s="22">
        <f>IF(K57="",0,ROUNDDOWN((POWER((Konst!$C$7-$K57),Konst!$D$7))*Konst!$B$7,0))</f>
        <v>220</v>
      </c>
      <c r="M57" s="142" t="s">
        <v>156</v>
      </c>
      <c r="N57" s="22">
        <f>IF(L57="",0,ROUNDDOWN((POWER((Konst!$C$9-(VALUE(60*MID(M57,1,1))+VALUE(MID(M57,3,2))+VALUE(MID(M57,6,2)/100))),Konst!$D$9))*Konst!$B$9,0))</f>
        <v>555</v>
      </c>
      <c r="O57" s="22"/>
      <c r="P57" s="145">
        <f t="shared" si="3"/>
        <v>1401</v>
      </c>
      <c r="Q57" s="36"/>
      <c r="R57" s="87"/>
      <c r="S57" s="36"/>
      <c r="T57" s="37"/>
      <c r="U57" s="36"/>
      <c r="V57" s="87"/>
      <c r="W57" s="7"/>
      <c r="X57" s="36"/>
      <c r="Y57" s="89"/>
    </row>
    <row r="58" spans="1:25" ht="12.75">
      <c r="A58" s="41" t="s">
        <v>39</v>
      </c>
      <c r="B58" s="62"/>
      <c r="C58" s="21"/>
      <c r="D58" s="62"/>
      <c r="E58" s="142" t="s">
        <v>205</v>
      </c>
      <c r="F58" s="46"/>
      <c r="G58" s="22">
        <f>IF(E58="",0,ROUNDDOWN((POWER((Konst!$C$11-($E58*Konst!$E$11)),Konst!$D$11))*Konst!$B$11,0))</f>
        <v>360</v>
      </c>
      <c r="H58" s="142" t="s">
        <v>207</v>
      </c>
      <c r="I58" s="45"/>
      <c r="J58" s="22">
        <f>IF(H58="",0,ROUNDDOWN((POWER((($H58*100)-Konst!$C$16),Konst!$D$16))*Konst!$B$16,0))</f>
        <v>266</v>
      </c>
      <c r="K58" s="142" t="s">
        <v>206</v>
      </c>
      <c r="L58" s="22">
        <f>IF(K58="",0,ROUNDDOWN((POWER((Konst!$C$7-$K58),Konst!$D$7))*Konst!$B$7,0))</f>
        <v>220</v>
      </c>
      <c r="M58" s="142" t="s">
        <v>156</v>
      </c>
      <c r="N58" s="22">
        <f>IF(L58="",0,ROUNDDOWN((POWER((Konst!$C$9-(VALUE(60*MID(M58,1,1))+VALUE(MID(M58,3,2))+VALUE(MID(M58,6,2)/100))),Konst!$D$9))*Konst!$B$9,0))</f>
        <v>555</v>
      </c>
      <c r="O58" s="22"/>
      <c r="P58" s="145">
        <f t="shared" si="3"/>
        <v>1401</v>
      </c>
      <c r="Q58" s="36"/>
      <c r="R58" s="87"/>
      <c r="S58" s="36"/>
      <c r="T58" s="37"/>
      <c r="U58" s="36"/>
      <c r="V58" s="87"/>
      <c r="W58" s="7"/>
      <c r="X58" s="36"/>
      <c r="Y58" s="89"/>
    </row>
    <row r="59" spans="1:25" ht="12.75">
      <c r="A59" s="41" t="s">
        <v>40</v>
      </c>
      <c r="B59" s="53"/>
      <c r="C59" s="3"/>
      <c r="D59" s="53"/>
      <c r="E59" s="142" t="s">
        <v>205</v>
      </c>
      <c r="F59" s="46"/>
      <c r="G59" s="22">
        <f>IF(E59="",0,ROUNDDOWN((POWER((Konst!$C$11-($E59*Konst!$E$11)),Konst!$D$11))*Konst!$B$11,0))</f>
        <v>360</v>
      </c>
      <c r="H59" s="142" t="s">
        <v>207</v>
      </c>
      <c r="I59" s="45"/>
      <c r="J59" s="22">
        <f>IF(H59="",0,ROUNDDOWN((POWER((($H59*100)-Konst!$C$16),Konst!$D$16))*Konst!$B$16,0))</f>
        <v>266</v>
      </c>
      <c r="K59" s="142" t="s">
        <v>206</v>
      </c>
      <c r="L59" s="22">
        <f>IF(K59="",0,ROUNDDOWN((POWER((Konst!$C$7-$K59),Konst!$D$7))*Konst!$B$7,0))</f>
        <v>220</v>
      </c>
      <c r="M59" s="142" t="s">
        <v>156</v>
      </c>
      <c r="N59" s="22">
        <f>IF(L59="",0,ROUNDDOWN((POWER((Konst!$C$9-(VALUE(60*MID(M59,1,1))+VALUE(MID(M59,3,2))+VALUE(MID(M59,6,2)/100))),Konst!$D$9))*Konst!$B$9,0))</f>
        <v>555</v>
      </c>
      <c r="O59" s="22"/>
      <c r="P59" s="145">
        <f t="shared" si="3"/>
        <v>1401</v>
      </c>
      <c r="Q59" s="36"/>
      <c r="R59" s="87"/>
      <c r="S59" s="36"/>
      <c r="T59" s="37"/>
      <c r="U59" s="36"/>
      <c r="V59" s="87"/>
      <c r="W59" s="7"/>
      <c r="X59" s="36"/>
      <c r="Y59" s="89"/>
    </row>
    <row r="60" spans="1:25" ht="12.75">
      <c r="A60" s="41" t="s">
        <v>41</v>
      </c>
      <c r="B60" s="53"/>
      <c r="C60" s="3"/>
      <c r="D60" s="53"/>
      <c r="E60" s="142" t="s">
        <v>205</v>
      </c>
      <c r="F60" s="46"/>
      <c r="G60" s="22">
        <f>IF(E60="",0,ROUNDDOWN((POWER((Konst!$C$11-($E60*Konst!$E$11)),Konst!$D$11))*Konst!$B$11,0))</f>
        <v>360</v>
      </c>
      <c r="H60" s="142" t="s">
        <v>207</v>
      </c>
      <c r="I60" s="45"/>
      <c r="J60" s="22">
        <f>IF(H60="",0,ROUNDDOWN((POWER((($H60*100)-Konst!$C$16),Konst!$D$16))*Konst!$B$16,0))</f>
        <v>266</v>
      </c>
      <c r="K60" s="142" t="s">
        <v>206</v>
      </c>
      <c r="L60" s="22">
        <f>IF(K60="",0,ROUNDDOWN((POWER((Konst!$C$7-$K60),Konst!$D$7))*Konst!$B$7,0))</f>
        <v>220</v>
      </c>
      <c r="M60" s="142" t="s">
        <v>156</v>
      </c>
      <c r="N60" s="22">
        <f>IF(L60="",0,ROUNDDOWN((POWER((Konst!$C$9-(VALUE(60*MID(M60,1,1))+VALUE(MID(M60,3,2))+VALUE(MID(M60,6,2)/100))),Konst!$D$9))*Konst!$B$9,0))</f>
        <v>555</v>
      </c>
      <c r="O60" s="22"/>
      <c r="P60" s="145">
        <f t="shared" si="3"/>
        <v>1401</v>
      </c>
      <c r="Q60" s="36"/>
      <c r="R60" s="87"/>
      <c r="S60" s="36"/>
      <c r="T60" s="37"/>
      <c r="U60" s="36"/>
      <c r="V60" s="87"/>
      <c r="W60" s="7"/>
      <c r="X60" s="36"/>
      <c r="Y60" s="89"/>
    </row>
    <row r="61" spans="1:25" ht="12.75">
      <c r="A61" s="41" t="s">
        <v>42</v>
      </c>
      <c r="B61" s="53"/>
      <c r="C61" s="3"/>
      <c r="D61" s="53"/>
      <c r="E61" s="142" t="s">
        <v>205</v>
      </c>
      <c r="F61" s="46"/>
      <c r="G61" s="22">
        <f>IF(E61="",0,ROUNDDOWN((POWER((Konst!$C$11-($E61*Konst!$E$11)),Konst!$D$11))*Konst!$B$11,0))</f>
        <v>360</v>
      </c>
      <c r="H61" s="142" t="s">
        <v>207</v>
      </c>
      <c r="I61" s="45"/>
      <c r="J61" s="22">
        <f>IF(H61="",0,ROUNDDOWN((POWER((($H61*100)-Konst!$C$16),Konst!$D$16))*Konst!$B$16,0))</f>
        <v>266</v>
      </c>
      <c r="K61" s="142" t="s">
        <v>206</v>
      </c>
      <c r="L61" s="22">
        <f>IF(K61="",0,ROUNDDOWN((POWER((Konst!$C$7-$K61),Konst!$D$7))*Konst!$B$7,0))</f>
        <v>220</v>
      </c>
      <c r="M61" s="142" t="s">
        <v>156</v>
      </c>
      <c r="N61" s="22">
        <f>IF(L61="",0,ROUNDDOWN((POWER((Konst!$C$9-(VALUE(60*MID(M61,1,1))+VALUE(MID(M61,3,2))+VALUE(MID(M61,6,2)/100))),Konst!$D$9))*Konst!$B$9,0))</f>
        <v>555</v>
      </c>
      <c r="O61" s="22"/>
      <c r="P61" s="145">
        <f t="shared" si="3"/>
        <v>1401</v>
      </c>
      <c r="Q61" s="36"/>
      <c r="R61" s="87"/>
      <c r="S61" s="36"/>
      <c r="T61" s="37"/>
      <c r="U61" s="36"/>
      <c r="V61" s="87"/>
      <c r="W61" s="7"/>
      <c r="X61" s="36"/>
      <c r="Y61" s="89"/>
    </row>
    <row r="62" spans="1:25" ht="12.75">
      <c r="A62" s="41" t="s">
        <v>43</v>
      </c>
      <c r="B62" s="53"/>
      <c r="C62" s="3"/>
      <c r="D62" s="53"/>
      <c r="E62" s="142" t="s">
        <v>205</v>
      </c>
      <c r="F62" s="46"/>
      <c r="G62" s="22">
        <f>IF(E62="",0,ROUNDDOWN((POWER((Konst!$C$11-($E62*Konst!$E$11)),Konst!$D$11))*Konst!$B$11,0))</f>
        <v>360</v>
      </c>
      <c r="H62" s="142" t="s">
        <v>207</v>
      </c>
      <c r="I62" s="45"/>
      <c r="J62" s="22">
        <f>IF(H62="",0,ROUNDDOWN((POWER((($H62*100)-Konst!$C$16),Konst!$D$16))*Konst!$B$16,0))</f>
        <v>266</v>
      </c>
      <c r="K62" s="142" t="s">
        <v>206</v>
      </c>
      <c r="L62" s="22">
        <f>IF(K62="",0,ROUNDDOWN((POWER((Konst!$C$7-$K62),Konst!$D$7))*Konst!$B$7,0))</f>
        <v>220</v>
      </c>
      <c r="M62" s="142" t="s">
        <v>156</v>
      </c>
      <c r="N62" s="22">
        <f>IF(L62="",0,ROUNDDOWN((POWER((Konst!$C$9-(VALUE(60*MID(M62,1,1))+VALUE(MID(M62,3,2))+VALUE(MID(M62,6,2)/100))),Konst!$D$9))*Konst!$B$9,0))</f>
        <v>555</v>
      </c>
      <c r="O62" s="22"/>
      <c r="P62" s="145">
        <f t="shared" si="3"/>
        <v>1401</v>
      </c>
      <c r="Q62" s="36"/>
      <c r="R62" s="87"/>
      <c r="S62" s="36"/>
      <c r="T62" s="37"/>
      <c r="U62" s="36"/>
      <c r="V62" s="87"/>
      <c r="W62" s="7"/>
      <c r="X62" s="36"/>
      <c r="Y62" s="89"/>
    </row>
    <row r="63" spans="1:25" ht="12.75">
      <c r="A63" s="41" t="s">
        <v>44</v>
      </c>
      <c r="B63" s="53"/>
      <c r="C63" s="3"/>
      <c r="D63" s="53"/>
      <c r="E63" s="142" t="s">
        <v>205</v>
      </c>
      <c r="F63" s="46"/>
      <c r="G63" s="22">
        <f>IF(E63="",0,ROUNDDOWN((POWER((Konst!$C$11-($E63*Konst!$E$11)),Konst!$D$11))*Konst!$B$11,0))</f>
        <v>360</v>
      </c>
      <c r="H63" s="142" t="s">
        <v>207</v>
      </c>
      <c r="I63" s="45"/>
      <c r="J63" s="22">
        <f>IF(H63="",0,ROUNDDOWN((POWER((($H63*100)-Konst!$C$16),Konst!$D$16))*Konst!$B$16,0))</f>
        <v>266</v>
      </c>
      <c r="K63" s="142" t="s">
        <v>206</v>
      </c>
      <c r="L63" s="22">
        <f>IF(K63="",0,ROUNDDOWN((POWER((Konst!$C$7-$K63),Konst!$D$7))*Konst!$B$7,0))</f>
        <v>220</v>
      </c>
      <c r="M63" s="142" t="s">
        <v>156</v>
      </c>
      <c r="N63" s="22">
        <f>IF(L63="",0,ROUNDDOWN((POWER((Konst!$C$9-(VALUE(60*MID(M63,1,1))+VALUE(MID(M63,3,2))+VALUE(MID(M63,6,2)/100))),Konst!$D$9))*Konst!$B$9,0))</f>
        <v>555</v>
      </c>
      <c r="O63" s="22"/>
      <c r="P63" s="145">
        <f t="shared" si="3"/>
        <v>1401</v>
      </c>
      <c r="Q63" s="36"/>
      <c r="R63" s="87"/>
      <c r="S63" s="36"/>
      <c r="T63" s="37"/>
      <c r="U63" s="36"/>
      <c r="V63" s="87"/>
      <c r="W63" s="7"/>
      <c r="X63" s="36"/>
      <c r="Y63" s="89"/>
    </row>
    <row r="64" spans="1:25" ht="12.75">
      <c r="A64" s="41" t="s">
        <v>45</v>
      </c>
      <c r="B64" s="53"/>
      <c r="C64" s="3"/>
      <c r="D64" s="53"/>
      <c r="E64" s="142" t="s">
        <v>205</v>
      </c>
      <c r="F64" s="46"/>
      <c r="G64" s="22">
        <f>IF(E64="",0,ROUNDDOWN((POWER((Konst!$C$11-($E64*Konst!$E$11)),Konst!$D$11))*Konst!$B$11,0))</f>
        <v>360</v>
      </c>
      <c r="H64" s="142" t="s">
        <v>207</v>
      </c>
      <c r="I64" s="45"/>
      <c r="J64" s="22">
        <f>IF(H64="",0,ROUNDDOWN((POWER((($H64*100)-Konst!$C$16),Konst!$D$16))*Konst!$B$16,0))</f>
        <v>266</v>
      </c>
      <c r="K64" s="142" t="s">
        <v>206</v>
      </c>
      <c r="L64" s="22">
        <f>IF(K64="",0,ROUNDDOWN((POWER((Konst!$C$7-$K64),Konst!$D$7))*Konst!$B$7,0))</f>
        <v>220</v>
      </c>
      <c r="M64" s="142" t="s">
        <v>156</v>
      </c>
      <c r="N64" s="22">
        <f>IF(L64="",0,ROUNDDOWN((POWER((Konst!$C$9-(VALUE(60*MID(M64,1,1))+VALUE(MID(M64,3,2))+VALUE(MID(M64,6,2)/100))),Konst!$D$9))*Konst!$B$9,0))</f>
        <v>555</v>
      </c>
      <c r="O64" s="22"/>
      <c r="P64" s="145">
        <f t="shared" si="3"/>
        <v>1401</v>
      </c>
      <c r="Q64" s="36"/>
      <c r="R64" s="87"/>
      <c r="S64" s="36"/>
      <c r="T64" s="37"/>
      <c r="U64" s="36"/>
      <c r="V64" s="87"/>
      <c r="W64" s="7"/>
      <c r="X64" s="36"/>
      <c r="Y64" s="89"/>
    </row>
    <row r="65" spans="1:25" ht="12.75">
      <c r="A65" s="41" t="s">
        <v>46</v>
      </c>
      <c r="B65" s="131"/>
      <c r="C65" s="60"/>
      <c r="D65" s="26"/>
      <c r="E65" s="142" t="s">
        <v>205</v>
      </c>
      <c r="F65" s="46"/>
      <c r="G65" s="22">
        <f>IF(E65="",0,ROUNDDOWN((POWER((Konst!$C$11-($E65*Konst!$E$11)),Konst!$D$11))*Konst!$B$11,0))</f>
        <v>360</v>
      </c>
      <c r="H65" s="142" t="s">
        <v>207</v>
      </c>
      <c r="I65" s="45"/>
      <c r="J65" s="22">
        <f>IF(H65="",0,ROUNDDOWN((POWER((($H65*100)-Konst!$C$16),Konst!$D$16))*Konst!$B$16,0))</f>
        <v>266</v>
      </c>
      <c r="K65" s="142" t="s">
        <v>206</v>
      </c>
      <c r="L65" s="22">
        <f>IF(K65="",0,ROUNDDOWN((POWER((Konst!$C$7-$K65),Konst!$D$7))*Konst!$B$7,0))</f>
        <v>220</v>
      </c>
      <c r="M65" s="142" t="s">
        <v>156</v>
      </c>
      <c r="N65" s="22">
        <f>IF(L65="",0,ROUNDDOWN((POWER((Konst!$C$9-(VALUE(60*MID(M65,1,1))+VALUE(MID(M65,3,2))+VALUE(MID(M65,6,2)/100))),Konst!$D$9))*Konst!$B$9,0))</f>
        <v>555</v>
      </c>
      <c r="O65" s="22"/>
      <c r="P65" s="145">
        <f t="shared" si="3"/>
        <v>1401</v>
      </c>
      <c r="Q65" s="36"/>
      <c r="R65" s="87"/>
      <c r="S65" s="36"/>
      <c r="T65" s="37"/>
      <c r="U65" s="36"/>
      <c r="V65" s="87"/>
      <c r="W65" s="7"/>
      <c r="X65" s="36"/>
      <c r="Y65" s="89"/>
    </row>
    <row r="66" spans="1:25" ht="12.75">
      <c r="A66" s="41" t="s">
        <v>47</v>
      </c>
      <c r="B66" s="62"/>
      <c r="C66" s="21"/>
      <c r="D66" s="62"/>
      <c r="E66" s="142" t="s">
        <v>205</v>
      </c>
      <c r="F66" s="46"/>
      <c r="G66" s="22">
        <f>IF(E66="",0,ROUNDDOWN((POWER((Konst!$C$11-($E66*Konst!$E$11)),Konst!$D$11))*Konst!$B$11,0))</f>
        <v>360</v>
      </c>
      <c r="H66" s="142" t="s">
        <v>207</v>
      </c>
      <c r="I66" s="45"/>
      <c r="J66" s="22">
        <f>IF(H66="",0,ROUNDDOWN((POWER((($H66*100)-Konst!$C$16),Konst!$D$16))*Konst!$B$16,0))</f>
        <v>266</v>
      </c>
      <c r="K66" s="142" t="s">
        <v>206</v>
      </c>
      <c r="L66" s="22">
        <f>IF(K66="",0,ROUNDDOWN((POWER((Konst!$C$7-$K66),Konst!$D$7))*Konst!$B$7,0))</f>
        <v>220</v>
      </c>
      <c r="M66" s="142" t="s">
        <v>156</v>
      </c>
      <c r="N66" s="22">
        <f>IF(L66="",0,ROUNDDOWN((POWER((Konst!$C$9-(VALUE(60*MID(M66,1,1))+VALUE(MID(M66,3,2))+VALUE(MID(M66,6,2)/100))),Konst!$D$9))*Konst!$B$9,0))</f>
        <v>555</v>
      </c>
      <c r="O66" s="22"/>
      <c r="P66" s="145">
        <f t="shared" si="3"/>
        <v>1401</v>
      </c>
      <c r="Q66" s="36"/>
      <c r="R66" s="87"/>
      <c r="S66" s="36"/>
      <c r="T66" s="37"/>
      <c r="U66" s="36"/>
      <c r="V66" s="87"/>
      <c r="W66" s="7"/>
      <c r="X66" s="36"/>
      <c r="Y66" s="89"/>
    </row>
    <row r="67" spans="1:25" ht="12.75">
      <c r="A67" s="41" t="s">
        <v>48</v>
      </c>
      <c r="B67" s="119"/>
      <c r="C67" s="135"/>
      <c r="D67" s="120"/>
      <c r="E67" s="142" t="s">
        <v>205</v>
      </c>
      <c r="F67" s="46"/>
      <c r="G67" s="22">
        <f>IF(E67="",0,ROUNDDOWN((POWER((Konst!$C$11-($E67*Konst!$E$11)),Konst!$D$11))*Konst!$B$11,0))</f>
        <v>360</v>
      </c>
      <c r="H67" s="142" t="s">
        <v>207</v>
      </c>
      <c r="I67" s="45"/>
      <c r="J67" s="22">
        <f>IF(H67="",0,ROUNDDOWN((POWER((($H67*100)-Konst!$C$16),Konst!$D$16))*Konst!$B$16,0))</f>
        <v>266</v>
      </c>
      <c r="K67" s="142" t="s">
        <v>206</v>
      </c>
      <c r="L67" s="22">
        <f>IF(K67="",0,ROUNDDOWN((POWER((Konst!$C$7-$K67),Konst!$D$7))*Konst!$B$7,0))</f>
        <v>220</v>
      </c>
      <c r="M67" s="142" t="s">
        <v>156</v>
      </c>
      <c r="N67" s="22">
        <f>IF(L67="",0,ROUNDDOWN((POWER((Konst!$C$9-(VALUE(60*MID(M67,1,1))+VALUE(MID(M67,3,2))+VALUE(MID(M67,6,2)/100))),Konst!$D$9))*Konst!$B$9,0))</f>
        <v>555</v>
      </c>
      <c r="O67" s="22"/>
      <c r="P67" s="145">
        <f t="shared" si="3"/>
        <v>1401</v>
      </c>
      <c r="Q67" s="36"/>
      <c r="R67" s="87"/>
      <c r="S67" s="36"/>
      <c r="T67" s="37"/>
      <c r="U67" s="36"/>
      <c r="V67" s="87"/>
      <c r="W67" s="7"/>
      <c r="X67" s="36"/>
      <c r="Y67" s="89"/>
    </row>
    <row r="68" spans="1:25" ht="12.75">
      <c r="A68" s="41" t="s">
        <v>49</v>
      </c>
      <c r="B68" s="53"/>
      <c r="C68" s="3"/>
      <c r="D68" s="53"/>
      <c r="E68" s="142" t="s">
        <v>205</v>
      </c>
      <c r="F68" s="46"/>
      <c r="G68" s="22">
        <f>IF(E68="",0,ROUNDDOWN((POWER((Konst!$C$11-($E68*Konst!$E$11)),Konst!$D$11))*Konst!$B$11,0))</f>
        <v>360</v>
      </c>
      <c r="H68" s="142" t="s">
        <v>207</v>
      </c>
      <c r="I68" s="45"/>
      <c r="J68" s="22">
        <f>IF(H68="",0,ROUNDDOWN((POWER((($H68*100)-Konst!$C$16),Konst!$D$16))*Konst!$B$16,0))</f>
        <v>266</v>
      </c>
      <c r="K68" s="142" t="s">
        <v>206</v>
      </c>
      <c r="L68" s="22">
        <f>IF(K68="",0,ROUNDDOWN((POWER((Konst!$C$7-$K68),Konst!$D$7))*Konst!$B$7,0))</f>
        <v>220</v>
      </c>
      <c r="M68" s="142" t="s">
        <v>156</v>
      </c>
      <c r="N68" s="22">
        <f>IF(L68="",0,ROUNDDOWN((POWER((Konst!$C$9-(VALUE(60*MID(M68,1,1))+VALUE(MID(M68,3,2))+VALUE(MID(M68,6,2)/100))),Konst!$D$9))*Konst!$B$9,0))</f>
        <v>555</v>
      </c>
      <c r="O68" s="22"/>
      <c r="P68" s="145">
        <f t="shared" si="3"/>
        <v>1401</v>
      </c>
      <c r="Q68" s="36"/>
      <c r="R68" s="87"/>
      <c r="S68" s="36"/>
      <c r="T68" s="37"/>
      <c r="U68" s="36"/>
      <c r="V68" s="87"/>
      <c r="W68" s="7"/>
      <c r="X68" s="36"/>
      <c r="Y68" s="89"/>
    </row>
    <row r="69" spans="1:25" ht="12.75">
      <c r="A69" s="41" t="s">
        <v>50</v>
      </c>
      <c r="B69" s="53"/>
      <c r="C69" s="3"/>
      <c r="D69" s="53"/>
      <c r="E69" s="142" t="s">
        <v>205</v>
      </c>
      <c r="F69" s="46"/>
      <c r="G69" s="22">
        <f>IF(E69="",0,ROUNDDOWN((POWER((Konst!$C$11-($E69*Konst!$E$11)),Konst!$D$11))*Konst!$B$11,0))</f>
        <v>360</v>
      </c>
      <c r="H69" s="142" t="s">
        <v>207</v>
      </c>
      <c r="I69" s="45"/>
      <c r="J69" s="22">
        <f>IF(H69="",0,ROUNDDOWN((POWER((($H69*100)-Konst!$C$16),Konst!$D$16))*Konst!$B$16,0))</f>
        <v>266</v>
      </c>
      <c r="K69" s="142" t="s">
        <v>206</v>
      </c>
      <c r="L69" s="22">
        <f>IF(K69="",0,ROUNDDOWN((POWER((Konst!$C$7-$K69),Konst!$D$7))*Konst!$B$7,0))</f>
        <v>220</v>
      </c>
      <c r="M69" s="142" t="s">
        <v>156</v>
      </c>
      <c r="N69" s="22">
        <f>IF(L69="",0,ROUNDDOWN((POWER((Konst!$C$9-(VALUE(60*MID(M69,1,1))+VALUE(MID(M69,3,2))+VALUE(MID(M69,6,2)/100))),Konst!$D$9))*Konst!$B$9,0))</f>
        <v>555</v>
      </c>
      <c r="O69" s="22"/>
      <c r="P69" s="145">
        <f t="shared" si="3"/>
        <v>1401</v>
      </c>
      <c r="Q69" s="36"/>
      <c r="R69" s="87"/>
      <c r="S69" s="36"/>
      <c r="T69" s="37"/>
      <c r="U69" s="36"/>
      <c r="V69" s="87"/>
      <c r="W69" s="7"/>
      <c r="X69" s="36"/>
      <c r="Y69" s="89"/>
    </row>
    <row r="70" spans="1:25" ht="12.75">
      <c r="A70" s="41" t="s">
        <v>51</v>
      </c>
      <c r="B70" s="62"/>
      <c r="C70" s="21"/>
      <c r="D70" s="62"/>
      <c r="E70" s="142" t="s">
        <v>205</v>
      </c>
      <c r="F70" s="46"/>
      <c r="G70" s="22">
        <f>IF(E70="",0,ROUNDDOWN((POWER((Konst!$C$11-($E70*Konst!$E$11)),Konst!$D$11))*Konst!$B$11,0))</f>
        <v>360</v>
      </c>
      <c r="H70" s="142" t="s">
        <v>207</v>
      </c>
      <c r="I70" s="45"/>
      <c r="J70" s="22">
        <f>IF(H70="",0,ROUNDDOWN((POWER((($H70*100)-Konst!$C$16),Konst!$D$16))*Konst!$B$16,0))</f>
        <v>266</v>
      </c>
      <c r="K70" s="142" t="s">
        <v>206</v>
      </c>
      <c r="L70" s="22">
        <f>IF(K70="",0,ROUNDDOWN((POWER((Konst!$C$7-$K70),Konst!$D$7))*Konst!$B$7,0))</f>
        <v>220</v>
      </c>
      <c r="M70" s="142" t="s">
        <v>156</v>
      </c>
      <c r="N70" s="22">
        <f>IF(L70="",0,ROUNDDOWN((POWER((Konst!$C$9-(VALUE(60*MID(M70,1,1))+VALUE(MID(M70,3,2))+VALUE(MID(M70,6,2)/100))),Konst!$D$9))*Konst!$B$9,0))</f>
        <v>555</v>
      </c>
      <c r="O70" s="22"/>
      <c r="P70" s="145">
        <f t="shared" si="3"/>
        <v>1401</v>
      </c>
      <c r="Q70" s="36"/>
      <c r="R70" s="87"/>
      <c r="S70" s="36"/>
      <c r="T70" s="37"/>
      <c r="U70" s="36"/>
      <c r="V70" s="87"/>
      <c r="W70" s="7"/>
      <c r="X70" s="36"/>
      <c r="Y70" s="89"/>
    </row>
    <row r="71" spans="1:25" ht="12.75">
      <c r="A71" s="41" t="s">
        <v>52</v>
      </c>
      <c r="B71" s="53"/>
      <c r="C71" s="3"/>
      <c r="D71" s="53"/>
      <c r="E71" s="142" t="s">
        <v>205</v>
      </c>
      <c r="F71" s="46"/>
      <c r="G71" s="22">
        <f>IF(E71="",0,ROUNDDOWN((POWER((Konst!$C$11-($E71*Konst!$E$11)),Konst!$D$11))*Konst!$B$11,0))</f>
        <v>360</v>
      </c>
      <c r="H71" s="142" t="s">
        <v>207</v>
      </c>
      <c r="I71" s="45"/>
      <c r="J71" s="22">
        <f>IF(H71="",0,ROUNDDOWN((POWER((($H71*100)-Konst!$C$16),Konst!$D$16))*Konst!$B$16,0))</f>
        <v>266</v>
      </c>
      <c r="K71" s="142" t="s">
        <v>206</v>
      </c>
      <c r="L71" s="22">
        <f>IF(K71="",0,ROUNDDOWN((POWER((Konst!$C$7-$K71),Konst!$D$7))*Konst!$B$7,0))</f>
        <v>220</v>
      </c>
      <c r="M71" s="142" t="s">
        <v>156</v>
      </c>
      <c r="N71" s="22">
        <f>IF(L71="",0,ROUNDDOWN((POWER((Konst!$C$9-(VALUE(60*MID(M71,1,1))+VALUE(MID(M71,3,2))+VALUE(MID(M71,6,2)/100))),Konst!$D$9))*Konst!$B$9,0))</f>
        <v>555</v>
      </c>
      <c r="O71" s="22"/>
      <c r="P71" s="145">
        <f t="shared" si="3"/>
        <v>1401</v>
      </c>
      <c r="Q71" s="36"/>
      <c r="R71" s="87"/>
      <c r="S71" s="36"/>
      <c r="T71" s="37"/>
      <c r="U71" s="36"/>
      <c r="V71" s="87"/>
      <c r="W71" s="7"/>
      <c r="X71" s="36"/>
      <c r="Y71" s="89"/>
    </row>
    <row r="72" spans="1:25" ht="12.75">
      <c r="A72" s="41" t="s">
        <v>53</v>
      </c>
      <c r="B72" s="53"/>
      <c r="C72" s="3"/>
      <c r="D72" s="53"/>
      <c r="E72" s="142" t="s">
        <v>205</v>
      </c>
      <c r="F72" s="46"/>
      <c r="G72" s="22">
        <f>IF(E72="",0,ROUNDDOWN((POWER((Konst!$C$11-($E72*Konst!$E$11)),Konst!$D$11))*Konst!$B$11,0))</f>
        <v>360</v>
      </c>
      <c r="H72" s="142" t="s">
        <v>207</v>
      </c>
      <c r="I72" s="45"/>
      <c r="J72" s="22">
        <f>IF(H72="",0,ROUNDDOWN((POWER((($H72*100)-Konst!$C$16),Konst!$D$16))*Konst!$B$16,0))</f>
        <v>266</v>
      </c>
      <c r="K72" s="142" t="s">
        <v>206</v>
      </c>
      <c r="L72" s="22">
        <f>IF(K72="",0,ROUNDDOWN((POWER((Konst!$C$7-$K72),Konst!$D$7))*Konst!$B$7,0))</f>
        <v>220</v>
      </c>
      <c r="M72" s="142" t="s">
        <v>156</v>
      </c>
      <c r="N72" s="22">
        <f>IF(L72="",0,ROUNDDOWN((POWER((Konst!$C$9-(VALUE(60*MID(M72,1,1))+VALUE(MID(M72,3,2))+VALUE(MID(M72,6,2)/100))),Konst!$D$9))*Konst!$B$9,0))</f>
        <v>555</v>
      </c>
      <c r="O72" s="22"/>
      <c r="P72" s="145">
        <f t="shared" si="3"/>
        <v>1401</v>
      </c>
      <c r="Q72" s="36"/>
      <c r="R72" s="87"/>
      <c r="S72" s="36"/>
      <c r="T72" s="37"/>
      <c r="U72" s="36"/>
      <c r="V72" s="87"/>
      <c r="W72" s="7"/>
      <c r="X72" s="36"/>
      <c r="Y72" s="89"/>
    </row>
    <row r="73" spans="1:25" ht="12.75">
      <c r="A73" s="41" t="s">
        <v>54</v>
      </c>
      <c r="B73" s="53"/>
      <c r="C73" s="3"/>
      <c r="D73" s="53"/>
      <c r="E73" s="142" t="s">
        <v>205</v>
      </c>
      <c r="F73" s="46"/>
      <c r="G73" s="22">
        <f>IF(E73="",0,ROUNDDOWN((POWER((Konst!$C$11-($E73*Konst!$E$11)),Konst!$D$11))*Konst!$B$11,0))</f>
        <v>360</v>
      </c>
      <c r="H73" s="142" t="s">
        <v>207</v>
      </c>
      <c r="I73" s="45"/>
      <c r="J73" s="22">
        <f>IF(H73="",0,ROUNDDOWN((POWER((($H73*100)-Konst!$C$16),Konst!$D$16))*Konst!$B$16,0))</f>
        <v>266</v>
      </c>
      <c r="K73" s="142" t="s">
        <v>206</v>
      </c>
      <c r="L73" s="22">
        <f>IF(K73="",0,ROUNDDOWN((POWER((Konst!$C$7-$K73),Konst!$D$7))*Konst!$B$7,0))</f>
        <v>220</v>
      </c>
      <c r="M73" s="142" t="s">
        <v>156</v>
      </c>
      <c r="N73" s="22">
        <f>IF(L73="",0,ROUNDDOWN((POWER((Konst!$C$9-(VALUE(60*MID(M73,1,1))+VALUE(MID(M73,3,2))+VALUE(MID(M73,6,2)/100))),Konst!$D$9))*Konst!$B$9,0))</f>
        <v>555</v>
      </c>
      <c r="O73" s="22"/>
      <c r="P73" s="145">
        <f t="shared" si="3"/>
        <v>1401</v>
      </c>
      <c r="Q73" s="36"/>
      <c r="R73" s="87"/>
      <c r="S73" s="36"/>
      <c r="T73" s="37"/>
      <c r="U73" s="36"/>
      <c r="V73" s="87"/>
      <c r="W73" s="7"/>
      <c r="X73" s="36"/>
      <c r="Y73" s="89"/>
    </row>
    <row r="74" spans="1:25" ht="12.75">
      <c r="A74" s="41" t="s">
        <v>55</v>
      </c>
      <c r="B74" s="53"/>
      <c r="C74" s="3"/>
      <c r="D74" s="53"/>
      <c r="E74" s="142" t="s">
        <v>205</v>
      </c>
      <c r="F74" s="46"/>
      <c r="G74" s="22">
        <f>IF(E74="",0,ROUNDDOWN((POWER((Konst!$C$11-($E74*Konst!$E$11)),Konst!$D$11))*Konst!$B$11,0))</f>
        <v>360</v>
      </c>
      <c r="H74" s="142" t="s">
        <v>207</v>
      </c>
      <c r="I74" s="45"/>
      <c r="J74" s="22">
        <f>IF(H74="",0,ROUNDDOWN((POWER((($H74*100)-Konst!$C$16),Konst!$D$16))*Konst!$B$16,0))</f>
        <v>266</v>
      </c>
      <c r="K74" s="142" t="s">
        <v>206</v>
      </c>
      <c r="L74" s="22">
        <f>IF(K74="",0,ROUNDDOWN((POWER((Konst!$C$7-$K74),Konst!$D$7))*Konst!$B$7,0))</f>
        <v>220</v>
      </c>
      <c r="M74" s="142" t="s">
        <v>156</v>
      </c>
      <c r="N74" s="22">
        <f>IF(L74="",0,ROUNDDOWN((POWER((Konst!$C$9-(VALUE(60*MID(M74,1,1))+VALUE(MID(M74,3,2))+VALUE(MID(M74,6,2)/100))),Konst!$D$9))*Konst!$B$9,0))</f>
        <v>555</v>
      </c>
      <c r="O74" s="22"/>
      <c r="P74" s="145">
        <f t="shared" si="3"/>
        <v>1401</v>
      </c>
      <c r="Q74" s="36"/>
      <c r="R74" s="87"/>
      <c r="S74" s="36"/>
      <c r="T74" s="37"/>
      <c r="U74" s="36"/>
      <c r="V74" s="87"/>
      <c r="W74" s="7"/>
      <c r="X74" s="36"/>
      <c r="Y74" s="89"/>
    </row>
    <row r="75" spans="1:25" ht="12.75">
      <c r="A75" s="41" t="s">
        <v>56</v>
      </c>
      <c r="B75" s="53"/>
      <c r="C75" s="3"/>
      <c r="D75" s="53"/>
      <c r="E75" s="142" t="s">
        <v>205</v>
      </c>
      <c r="F75" s="46"/>
      <c r="G75" s="22">
        <f>IF(E75="",0,ROUNDDOWN((POWER((Konst!$C$11-($E75*Konst!$E$11)),Konst!$D$11))*Konst!$B$11,0))</f>
        <v>360</v>
      </c>
      <c r="H75" s="142" t="s">
        <v>207</v>
      </c>
      <c r="I75" s="45"/>
      <c r="J75" s="22">
        <f>IF(H75="",0,ROUNDDOWN((POWER((($H75*100)-Konst!$C$16),Konst!$D$16))*Konst!$B$16,0))</f>
        <v>266</v>
      </c>
      <c r="K75" s="142" t="s">
        <v>206</v>
      </c>
      <c r="L75" s="22">
        <f>IF(K75="",0,ROUNDDOWN((POWER((Konst!$C$7-$K75),Konst!$D$7))*Konst!$B$7,0))</f>
        <v>220</v>
      </c>
      <c r="M75" s="142" t="s">
        <v>156</v>
      </c>
      <c r="N75" s="22">
        <f>IF(L75="",0,ROUNDDOWN((POWER((Konst!$C$9-(VALUE(60*MID(M75,1,1))+VALUE(MID(M75,3,2))+VALUE(MID(M75,6,2)/100))),Konst!$D$9))*Konst!$B$9,0))</f>
        <v>555</v>
      </c>
      <c r="O75" s="22"/>
      <c r="P75" s="145">
        <f t="shared" si="3"/>
        <v>1401</v>
      </c>
      <c r="Q75" s="36"/>
      <c r="R75" s="87"/>
      <c r="S75" s="36"/>
      <c r="T75" s="37"/>
      <c r="U75" s="36"/>
      <c r="V75" s="87"/>
      <c r="W75" s="7"/>
      <c r="X75" s="36"/>
      <c r="Y75" s="89"/>
    </row>
    <row r="80" spans="1:25" ht="12.75">
      <c r="A80" s="8"/>
      <c r="B80" s="9" t="s">
        <v>125</v>
      </c>
      <c r="C80" s="10"/>
      <c r="D80" s="24"/>
      <c r="E80" s="31"/>
      <c r="G80" s="12"/>
      <c r="H80" s="29"/>
      <c r="I80" s="52"/>
      <c r="J80" s="12"/>
      <c r="K80" s="11"/>
      <c r="L80" s="12"/>
      <c r="M80" s="11"/>
      <c r="N80" s="12"/>
      <c r="O80" s="11"/>
      <c r="P80" s="47"/>
      <c r="Q80" s="12"/>
      <c r="R80" s="11"/>
      <c r="S80" s="12"/>
      <c r="T80" s="11"/>
      <c r="U80" s="12"/>
      <c r="V80" s="11"/>
      <c r="W80" s="11"/>
      <c r="X80" s="12"/>
      <c r="Y80" s="13"/>
    </row>
    <row r="81" spans="1:25" ht="12.75">
      <c r="A81" s="14"/>
      <c r="B81" s="3"/>
      <c r="C81" s="3"/>
      <c r="D81" s="132"/>
      <c r="E81" s="14" t="s">
        <v>11</v>
      </c>
      <c r="F81" s="48"/>
      <c r="G81" s="17"/>
      <c r="H81" s="14" t="s">
        <v>128</v>
      </c>
      <c r="I81" s="50"/>
      <c r="J81" s="15" t="s">
        <v>130</v>
      </c>
      <c r="K81" s="17"/>
      <c r="L81" s="15" t="s">
        <v>129</v>
      </c>
      <c r="M81" s="15"/>
      <c r="N81" s="17"/>
      <c r="O81" s="18" t="s">
        <v>26</v>
      </c>
      <c r="P81" s="72"/>
      <c r="Q81" s="138"/>
      <c r="R81" s="71"/>
      <c r="S81" s="138"/>
      <c r="T81" s="71"/>
      <c r="U81" s="138"/>
      <c r="V81" s="71"/>
      <c r="W81" s="139"/>
      <c r="X81" s="138"/>
      <c r="Y81" s="72"/>
    </row>
    <row r="82" spans="1:25" ht="12.75">
      <c r="A82" s="41" t="s">
        <v>37</v>
      </c>
      <c r="B82" s="62"/>
      <c r="C82" s="21"/>
      <c r="D82" s="62"/>
      <c r="E82" s="142" t="s">
        <v>157</v>
      </c>
      <c r="F82" s="46"/>
      <c r="G82" s="22">
        <f>IF(E82="",0,ROUNDDOWN((POWER((($E82*100)-Konst!$C$16),Konst!$D$16))*Konst!$B$16,0))</f>
        <v>204</v>
      </c>
      <c r="H82" s="142" t="s">
        <v>158</v>
      </c>
      <c r="I82" s="22">
        <f>IF(H82="",0,ROUNDDOWN((POWER(($H82-Konst!$C$17),Konst!$D$17))*Konst!$B$17,0))</f>
        <v>462</v>
      </c>
      <c r="J82" s="142" t="s">
        <v>159</v>
      </c>
      <c r="K82" s="22">
        <f>IF(J82="",0,ROUNDDOWN((POWER(($J82-Konst!$C$18),Konst!$D$18))*Konst!$B$18,0))</f>
        <v>409</v>
      </c>
      <c r="L82" s="143" t="s">
        <v>160</v>
      </c>
      <c r="M82" s="22">
        <f>IF(L82="",0,ROUNDDOWN((POWER(($L82-Konst!$C$19),Konst!$D$19))*Konst!$B$19,0))</f>
        <v>329</v>
      </c>
      <c r="N82" s="22"/>
      <c r="O82" s="145">
        <f aca="true" t="shared" si="4" ref="O82:O101">SUM(G82,I82,K82,M82)</f>
        <v>1404</v>
      </c>
      <c r="P82" s="89"/>
      <c r="Q82" s="36"/>
      <c r="R82" s="87"/>
      <c r="S82" s="36"/>
      <c r="T82" s="37"/>
      <c r="U82" s="36"/>
      <c r="V82" s="87"/>
      <c r="W82" s="7"/>
      <c r="X82" s="36"/>
      <c r="Y82" s="89"/>
    </row>
    <row r="83" spans="1:25" ht="12.75">
      <c r="A83" s="41" t="s">
        <v>38</v>
      </c>
      <c r="B83" s="53"/>
      <c r="C83" s="3"/>
      <c r="D83" s="53"/>
      <c r="E83" s="142" t="s">
        <v>157</v>
      </c>
      <c r="F83" s="46"/>
      <c r="G83" s="22">
        <f>IF(E83="",0,ROUNDDOWN((POWER((($E83*100)-Konst!$C$16),Konst!$D$16))*Konst!$B$16,0))</f>
        <v>204</v>
      </c>
      <c r="H83" s="142" t="s">
        <v>158</v>
      </c>
      <c r="I83" s="22">
        <f>IF(H83="",0,ROUNDDOWN((POWER(($H83-Konst!$C$17),Konst!$D$17))*Konst!$B$17,0))</f>
        <v>462</v>
      </c>
      <c r="J83" s="142" t="s">
        <v>159</v>
      </c>
      <c r="K83" s="22">
        <f>IF(J83="",0,ROUNDDOWN((POWER(($J83-Konst!$C$18),Konst!$D$18))*Konst!$B$18,0))</f>
        <v>409</v>
      </c>
      <c r="L83" s="143" t="s">
        <v>160</v>
      </c>
      <c r="M83" s="22">
        <f>IF(L83="",0,ROUNDDOWN((POWER(($L83-Konst!$C$19),Konst!$D$19))*Konst!$B$19,0))</f>
        <v>329</v>
      </c>
      <c r="N83" s="22"/>
      <c r="O83" s="145">
        <f t="shared" si="4"/>
        <v>1404</v>
      </c>
      <c r="P83" s="89"/>
      <c r="Q83" s="36"/>
      <c r="R83" s="87"/>
      <c r="S83" s="36"/>
      <c r="T83" s="37"/>
      <c r="U83" s="36"/>
      <c r="V83" s="87"/>
      <c r="W83" s="7"/>
      <c r="X83" s="36"/>
      <c r="Y83" s="89"/>
    </row>
    <row r="84" spans="1:25" ht="12.75">
      <c r="A84" s="41" t="s">
        <v>39</v>
      </c>
      <c r="B84" s="62"/>
      <c r="C84" s="21"/>
      <c r="D84" s="62"/>
      <c r="E84" s="142" t="s">
        <v>157</v>
      </c>
      <c r="F84" s="46"/>
      <c r="G84" s="22">
        <f>IF(E84="",0,ROUNDDOWN((POWER((($E84*100)-Konst!$C$16),Konst!$D$16))*Konst!$B$16,0))</f>
        <v>204</v>
      </c>
      <c r="H84" s="142" t="s">
        <v>158</v>
      </c>
      <c r="I84" s="22">
        <f>IF(H84="",0,ROUNDDOWN((POWER(($H84-Konst!$C$17),Konst!$D$17))*Konst!$B$17,0))</f>
        <v>462</v>
      </c>
      <c r="J84" s="142" t="s">
        <v>159</v>
      </c>
      <c r="K84" s="22">
        <f>IF(J84="",0,ROUNDDOWN((POWER(($J84-Konst!$C$18),Konst!$D$18))*Konst!$B$18,0))</f>
        <v>409</v>
      </c>
      <c r="L84" s="143" t="s">
        <v>160</v>
      </c>
      <c r="M84" s="22">
        <f>IF(L84="",0,ROUNDDOWN((POWER(($L84-Konst!$C$19),Konst!$D$19))*Konst!$B$19,0))</f>
        <v>329</v>
      </c>
      <c r="N84" s="22"/>
      <c r="O84" s="145">
        <f t="shared" si="4"/>
        <v>1404</v>
      </c>
      <c r="P84" s="89"/>
      <c r="Q84" s="36"/>
      <c r="R84" s="87"/>
      <c r="S84" s="36"/>
      <c r="T84" s="37"/>
      <c r="U84" s="36"/>
      <c r="V84" s="87"/>
      <c r="W84" s="7"/>
      <c r="X84" s="36"/>
      <c r="Y84" s="89"/>
    </row>
    <row r="85" spans="1:25" ht="12.75">
      <c r="A85" s="41" t="s">
        <v>40</v>
      </c>
      <c r="B85" s="53"/>
      <c r="C85" s="3"/>
      <c r="D85" s="53"/>
      <c r="E85" s="142" t="s">
        <v>157</v>
      </c>
      <c r="F85" s="46"/>
      <c r="G85" s="22">
        <f>IF(E85="",0,ROUNDDOWN((POWER((($E85*100)-Konst!$C$16),Konst!$D$16))*Konst!$B$16,0))</f>
        <v>204</v>
      </c>
      <c r="H85" s="142" t="s">
        <v>158</v>
      </c>
      <c r="I85" s="22">
        <f>IF(H85="",0,ROUNDDOWN((POWER(($H85-Konst!$C$17),Konst!$D$17))*Konst!$B$17,0))</f>
        <v>462</v>
      </c>
      <c r="J85" s="142" t="s">
        <v>159</v>
      </c>
      <c r="K85" s="22">
        <f>IF(J85="",0,ROUNDDOWN((POWER(($J85-Konst!$C$18),Konst!$D$18))*Konst!$B$18,0))</f>
        <v>409</v>
      </c>
      <c r="L85" s="143" t="s">
        <v>160</v>
      </c>
      <c r="M85" s="22">
        <f>IF(L85="",0,ROUNDDOWN((POWER(($L85-Konst!$C$19),Konst!$D$19))*Konst!$B$19,0))</f>
        <v>329</v>
      </c>
      <c r="N85" s="22"/>
      <c r="O85" s="145">
        <f t="shared" si="4"/>
        <v>1404</v>
      </c>
      <c r="P85" s="89"/>
      <c r="Q85" s="36"/>
      <c r="R85" s="87"/>
      <c r="S85" s="36"/>
      <c r="T85" s="37"/>
      <c r="U85" s="36"/>
      <c r="V85" s="87"/>
      <c r="W85" s="7"/>
      <c r="X85" s="36"/>
      <c r="Y85" s="89"/>
    </row>
    <row r="86" spans="1:25" ht="12.75">
      <c r="A86" s="41" t="s">
        <v>41</v>
      </c>
      <c r="B86" s="53"/>
      <c r="C86" s="3"/>
      <c r="D86" s="53"/>
      <c r="E86" s="142" t="s">
        <v>157</v>
      </c>
      <c r="F86" s="46"/>
      <c r="G86" s="22">
        <f>IF(E86="",0,ROUNDDOWN((POWER((($E86*100)-Konst!$C$16),Konst!$D$16))*Konst!$B$16,0))</f>
        <v>204</v>
      </c>
      <c r="H86" s="142" t="s">
        <v>158</v>
      </c>
      <c r="I86" s="22">
        <f>IF(H86="",0,ROUNDDOWN((POWER(($H86-Konst!$C$17),Konst!$D$17))*Konst!$B$17,0))</f>
        <v>462</v>
      </c>
      <c r="J86" s="142" t="s">
        <v>159</v>
      </c>
      <c r="K86" s="22">
        <f>IF(J86="",0,ROUNDDOWN((POWER(($J86-Konst!$C$18),Konst!$D$18))*Konst!$B$18,0))</f>
        <v>409</v>
      </c>
      <c r="L86" s="143" t="s">
        <v>160</v>
      </c>
      <c r="M86" s="22">
        <f>IF(L86="",0,ROUNDDOWN((POWER(($L86-Konst!$C$19),Konst!$D$19))*Konst!$B$19,0))</f>
        <v>329</v>
      </c>
      <c r="N86" s="22"/>
      <c r="O86" s="145">
        <f t="shared" si="4"/>
        <v>1404</v>
      </c>
      <c r="P86" s="89"/>
      <c r="Q86" s="36"/>
      <c r="R86" s="87"/>
      <c r="S86" s="36"/>
      <c r="T86" s="37"/>
      <c r="U86" s="36"/>
      <c r="V86" s="87"/>
      <c r="W86" s="7"/>
      <c r="X86" s="36"/>
      <c r="Y86" s="89"/>
    </row>
    <row r="87" spans="1:25" ht="12.75">
      <c r="A87" s="41" t="s">
        <v>42</v>
      </c>
      <c r="B87" s="53"/>
      <c r="C87" s="3"/>
      <c r="D87" s="53"/>
      <c r="E87" s="142" t="s">
        <v>157</v>
      </c>
      <c r="F87" s="46"/>
      <c r="G87" s="22">
        <f>IF(E87="",0,ROUNDDOWN((POWER((($E87*100)-Konst!$C$16),Konst!$D$16))*Konst!$B$16,0))</f>
        <v>204</v>
      </c>
      <c r="H87" s="142" t="s">
        <v>158</v>
      </c>
      <c r="I87" s="22">
        <f>IF(H87="",0,ROUNDDOWN((POWER(($H87-Konst!$C$17),Konst!$D$17))*Konst!$B$17,0))</f>
        <v>462</v>
      </c>
      <c r="J87" s="142" t="s">
        <v>159</v>
      </c>
      <c r="K87" s="22">
        <f>IF(J87="",0,ROUNDDOWN((POWER(($J87-Konst!$C$18),Konst!$D$18))*Konst!$B$18,0))</f>
        <v>409</v>
      </c>
      <c r="L87" s="143" t="s">
        <v>160</v>
      </c>
      <c r="M87" s="22">
        <f>IF(L87="",0,ROUNDDOWN((POWER(($L87-Konst!$C$19),Konst!$D$19))*Konst!$B$19,0))</f>
        <v>329</v>
      </c>
      <c r="N87" s="22"/>
      <c r="O87" s="145">
        <f t="shared" si="4"/>
        <v>1404</v>
      </c>
      <c r="P87" s="89"/>
      <c r="Q87" s="36"/>
      <c r="R87" s="87"/>
      <c r="S87" s="36"/>
      <c r="T87" s="37"/>
      <c r="U87" s="36"/>
      <c r="V87" s="87"/>
      <c r="W87" s="7"/>
      <c r="X87" s="36"/>
      <c r="Y87" s="89"/>
    </row>
    <row r="88" spans="1:25" ht="12.75">
      <c r="A88" s="41" t="s">
        <v>43</v>
      </c>
      <c r="B88" s="53"/>
      <c r="C88" s="3"/>
      <c r="D88" s="53"/>
      <c r="E88" s="142" t="s">
        <v>157</v>
      </c>
      <c r="F88" s="46"/>
      <c r="G88" s="22">
        <f>IF(E88="",0,ROUNDDOWN((POWER((($E88*100)-Konst!$C$16),Konst!$D$16))*Konst!$B$16,0))</f>
        <v>204</v>
      </c>
      <c r="H88" s="142" t="s">
        <v>158</v>
      </c>
      <c r="I88" s="22">
        <f>IF(H88="",0,ROUNDDOWN((POWER(($H88-Konst!$C$17),Konst!$D$17))*Konst!$B$17,0))</f>
        <v>462</v>
      </c>
      <c r="J88" s="142" t="s">
        <v>159</v>
      </c>
      <c r="K88" s="22">
        <f>IF(J88="",0,ROUNDDOWN((POWER(($J88-Konst!$C$18),Konst!$D$18))*Konst!$B$18,0))</f>
        <v>409</v>
      </c>
      <c r="L88" s="143" t="s">
        <v>160</v>
      </c>
      <c r="M88" s="22">
        <f>IF(L88="",0,ROUNDDOWN((POWER(($L88-Konst!$C$19),Konst!$D$19))*Konst!$B$19,0))</f>
        <v>329</v>
      </c>
      <c r="N88" s="22"/>
      <c r="O88" s="145">
        <f t="shared" si="4"/>
        <v>1404</v>
      </c>
      <c r="P88" s="89"/>
      <c r="Q88" s="36"/>
      <c r="R88" s="87"/>
      <c r="S88" s="36"/>
      <c r="T88" s="37"/>
      <c r="U88" s="36"/>
      <c r="V88" s="87"/>
      <c r="W88" s="7"/>
      <c r="X88" s="36"/>
      <c r="Y88" s="89"/>
    </row>
    <row r="89" spans="1:25" ht="12.75">
      <c r="A89" s="41" t="s">
        <v>44</v>
      </c>
      <c r="B89" s="53"/>
      <c r="C89" s="3"/>
      <c r="D89" s="53"/>
      <c r="E89" s="142" t="s">
        <v>157</v>
      </c>
      <c r="F89" s="46"/>
      <c r="G89" s="22">
        <f>IF(E89="",0,ROUNDDOWN((POWER((($E89*100)-Konst!$C$16),Konst!$D$16))*Konst!$B$16,0))</f>
        <v>204</v>
      </c>
      <c r="H89" s="142" t="s">
        <v>158</v>
      </c>
      <c r="I89" s="22">
        <f>IF(H89="",0,ROUNDDOWN((POWER(($H89-Konst!$C$17),Konst!$D$17))*Konst!$B$17,0))</f>
        <v>462</v>
      </c>
      <c r="J89" s="142" t="s">
        <v>159</v>
      </c>
      <c r="K89" s="22">
        <f>IF(J89="",0,ROUNDDOWN((POWER(($J89-Konst!$C$18),Konst!$D$18))*Konst!$B$18,0))</f>
        <v>409</v>
      </c>
      <c r="L89" s="143" t="s">
        <v>160</v>
      </c>
      <c r="M89" s="22">
        <f>IF(L89="",0,ROUNDDOWN((POWER(($L89-Konst!$C$19),Konst!$D$19))*Konst!$B$19,0))</f>
        <v>329</v>
      </c>
      <c r="N89" s="22"/>
      <c r="O89" s="145">
        <f t="shared" si="4"/>
        <v>1404</v>
      </c>
      <c r="P89" s="89"/>
      <c r="Q89" s="36"/>
      <c r="R89" s="87"/>
      <c r="S89" s="36"/>
      <c r="T89" s="37"/>
      <c r="U89" s="36"/>
      <c r="V89" s="87"/>
      <c r="W89" s="7"/>
      <c r="X89" s="36"/>
      <c r="Y89" s="89"/>
    </row>
    <row r="90" spans="1:25" ht="12.75">
      <c r="A90" s="41" t="s">
        <v>45</v>
      </c>
      <c r="B90" s="53"/>
      <c r="C90" s="3"/>
      <c r="D90" s="53"/>
      <c r="E90" s="142" t="s">
        <v>157</v>
      </c>
      <c r="F90" s="46"/>
      <c r="G90" s="22">
        <f>IF(E90="",0,ROUNDDOWN((POWER((($E90*100)-Konst!$C$16),Konst!$D$16))*Konst!$B$16,0))</f>
        <v>204</v>
      </c>
      <c r="H90" s="142" t="s">
        <v>158</v>
      </c>
      <c r="I90" s="22">
        <f>IF(H90="",0,ROUNDDOWN((POWER(($H90-Konst!$C$17),Konst!$D$17))*Konst!$B$17,0))</f>
        <v>462</v>
      </c>
      <c r="J90" s="142" t="s">
        <v>159</v>
      </c>
      <c r="K90" s="22">
        <f>IF(J90="",0,ROUNDDOWN((POWER(($J90-Konst!$C$18),Konst!$D$18))*Konst!$B$18,0))</f>
        <v>409</v>
      </c>
      <c r="L90" s="143" t="s">
        <v>160</v>
      </c>
      <c r="M90" s="22">
        <f>IF(L90="",0,ROUNDDOWN((POWER(($L90-Konst!$C$19),Konst!$D$19))*Konst!$B$19,0))</f>
        <v>329</v>
      </c>
      <c r="N90" s="22"/>
      <c r="O90" s="145">
        <f t="shared" si="4"/>
        <v>1404</v>
      </c>
      <c r="P90" s="89"/>
      <c r="Q90" s="36"/>
      <c r="R90" s="87"/>
      <c r="S90" s="36"/>
      <c r="T90" s="37"/>
      <c r="U90" s="36"/>
      <c r="V90" s="87"/>
      <c r="W90" s="7"/>
      <c r="X90" s="36"/>
      <c r="Y90" s="89"/>
    </row>
    <row r="91" spans="1:25" ht="12.75">
      <c r="A91" s="41" t="s">
        <v>46</v>
      </c>
      <c r="B91" s="131"/>
      <c r="C91" s="60"/>
      <c r="D91" s="26"/>
      <c r="E91" s="142" t="s">
        <v>157</v>
      </c>
      <c r="F91" s="46"/>
      <c r="G91" s="22">
        <f>IF(E91="",0,ROUNDDOWN((POWER((($E91*100)-Konst!$C$16),Konst!$D$16))*Konst!$B$16,0))</f>
        <v>204</v>
      </c>
      <c r="H91" s="142" t="s">
        <v>158</v>
      </c>
      <c r="I91" s="22">
        <f>IF(H91="",0,ROUNDDOWN((POWER(($H91-Konst!$C$17),Konst!$D$17))*Konst!$B$17,0))</f>
        <v>462</v>
      </c>
      <c r="J91" s="142" t="s">
        <v>159</v>
      </c>
      <c r="K91" s="22">
        <f>IF(J91="",0,ROUNDDOWN((POWER(($J91-Konst!$C$18),Konst!$D$18))*Konst!$B$18,0))</f>
        <v>409</v>
      </c>
      <c r="L91" s="143" t="s">
        <v>160</v>
      </c>
      <c r="M91" s="22">
        <f>IF(L91="",0,ROUNDDOWN((POWER(($L91-Konst!$C$19),Konst!$D$19))*Konst!$B$19,0))</f>
        <v>329</v>
      </c>
      <c r="N91" s="22"/>
      <c r="O91" s="145">
        <f t="shared" si="4"/>
        <v>1404</v>
      </c>
      <c r="P91" s="89"/>
      <c r="Q91" s="36"/>
      <c r="R91" s="87"/>
      <c r="S91" s="36"/>
      <c r="T91" s="37"/>
      <c r="U91" s="36"/>
      <c r="V91" s="87"/>
      <c r="W91" s="7"/>
      <c r="X91" s="36"/>
      <c r="Y91" s="89"/>
    </row>
    <row r="92" spans="1:25" ht="12.75">
      <c r="A92" s="41" t="s">
        <v>47</v>
      </c>
      <c r="B92" s="62"/>
      <c r="C92" s="21"/>
      <c r="D92" s="62"/>
      <c r="E92" s="142" t="s">
        <v>157</v>
      </c>
      <c r="F92" s="46"/>
      <c r="G92" s="22">
        <f>IF(E92="",0,ROUNDDOWN((POWER((($E92*100)-Konst!$C$16),Konst!$D$16))*Konst!$B$16,0))</f>
        <v>204</v>
      </c>
      <c r="H92" s="142" t="s">
        <v>158</v>
      </c>
      <c r="I92" s="22">
        <f>IF(H92="",0,ROUNDDOWN((POWER(($H92-Konst!$C$17),Konst!$D$17))*Konst!$B$17,0))</f>
        <v>462</v>
      </c>
      <c r="J92" s="142" t="s">
        <v>159</v>
      </c>
      <c r="K92" s="22">
        <f>IF(J92="",0,ROUNDDOWN((POWER(($J92-Konst!$C$18),Konst!$D$18))*Konst!$B$18,0))</f>
        <v>409</v>
      </c>
      <c r="L92" s="143" t="s">
        <v>160</v>
      </c>
      <c r="M92" s="22">
        <f>IF(L92="",0,ROUNDDOWN((POWER(($L92-Konst!$C$19),Konst!$D$19))*Konst!$B$19,0))</f>
        <v>329</v>
      </c>
      <c r="N92" s="22"/>
      <c r="O92" s="145">
        <f t="shared" si="4"/>
        <v>1404</v>
      </c>
      <c r="P92" s="89"/>
      <c r="Q92" s="36"/>
      <c r="R92" s="87"/>
      <c r="S92" s="36"/>
      <c r="T92" s="37"/>
      <c r="U92" s="36"/>
      <c r="V92" s="87"/>
      <c r="W92" s="7"/>
      <c r="X92" s="36"/>
      <c r="Y92" s="89"/>
    </row>
    <row r="93" spans="1:25" ht="12.75">
      <c r="A93" s="41" t="s">
        <v>48</v>
      </c>
      <c r="B93" s="119"/>
      <c r="C93" s="135"/>
      <c r="D93" s="120"/>
      <c r="E93" s="142" t="s">
        <v>157</v>
      </c>
      <c r="F93" s="46"/>
      <c r="G93" s="22">
        <f>IF(E93="",0,ROUNDDOWN((POWER((($E93*100)-Konst!$C$16),Konst!$D$16))*Konst!$B$16,0))</f>
        <v>204</v>
      </c>
      <c r="H93" s="142" t="s">
        <v>158</v>
      </c>
      <c r="I93" s="22">
        <f>IF(H93="",0,ROUNDDOWN((POWER(($H93-Konst!$C$17),Konst!$D$17))*Konst!$B$17,0))</f>
        <v>462</v>
      </c>
      <c r="J93" s="142" t="s">
        <v>159</v>
      </c>
      <c r="K93" s="22">
        <f>IF(J93="",0,ROUNDDOWN((POWER(($J93-Konst!$C$18),Konst!$D$18))*Konst!$B$18,0))</f>
        <v>409</v>
      </c>
      <c r="L93" s="143" t="s">
        <v>160</v>
      </c>
      <c r="M93" s="22">
        <f>IF(L93="",0,ROUNDDOWN((POWER(($L93-Konst!$C$19),Konst!$D$19))*Konst!$B$19,0))</f>
        <v>329</v>
      </c>
      <c r="N93" s="22"/>
      <c r="O93" s="145">
        <f t="shared" si="4"/>
        <v>1404</v>
      </c>
      <c r="P93" s="89"/>
      <c r="Q93" s="36"/>
      <c r="R93" s="87"/>
      <c r="S93" s="36"/>
      <c r="T93" s="37"/>
      <c r="U93" s="36"/>
      <c r="V93" s="87"/>
      <c r="W93" s="7"/>
      <c r="X93" s="36"/>
      <c r="Y93" s="89"/>
    </row>
    <row r="94" spans="1:25" ht="12.75">
      <c r="A94" s="41" t="s">
        <v>49</v>
      </c>
      <c r="B94" s="53"/>
      <c r="C94" s="3"/>
      <c r="D94" s="53"/>
      <c r="E94" s="142" t="s">
        <v>157</v>
      </c>
      <c r="F94" s="46"/>
      <c r="G94" s="22">
        <f>IF(E94="",0,ROUNDDOWN((POWER((($E94*100)-Konst!$C$16),Konst!$D$16))*Konst!$B$16,0))</f>
        <v>204</v>
      </c>
      <c r="H94" s="142" t="s">
        <v>158</v>
      </c>
      <c r="I94" s="22">
        <f>IF(H94="",0,ROUNDDOWN((POWER(($H94-Konst!$C$17),Konst!$D$17))*Konst!$B$17,0))</f>
        <v>462</v>
      </c>
      <c r="J94" s="142" t="s">
        <v>159</v>
      </c>
      <c r="K94" s="22">
        <f>IF(J94="",0,ROUNDDOWN((POWER(($J94-Konst!$C$18),Konst!$D$18))*Konst!$B$18,0))</f>
        <v>409</v>
      </c>
      <c r="L94" s="143" t="s">
        <v>160</v>
      </c>
      <c r="M94" s="22">
        <f>IF(L94="",0,ROUNDDOWN((POWER(($L94-Konst!$C$19),Konst!$D$19))*Konst!$B$19,0))</f>
        <v>329</v>
      </c>
      <c r="N94" s="22"/>
      <c r="O94" s="145">
        <f t="shared" si="4"/>
        <v>1404</v>
      </c>
      <c r="P94" s="89"/>
      <c r="Q94" s="36"/>
      <c r="R94" s="87"/>
      <c r="S94" s="36"/>
      <c r="T94" s="37"/>
      <c r="U94" s="36"/>
      <c r="V94" s="87"/>
      <c r="W94" s="7"/>
      <c r="X94" s="36"/>
      <c r="Y94" s="89"/>
    </row>
    <row r="95" spans="1:25" ht="12.75">
      <c r="A95" s="41" t="s">
        <v>50</v>
      </c>
      <c r="B95" s="53"/>
      <c r="C95" s="3"/>
      <c r="D95" s="53"/>
      <c r="E95" s="142" t="s">
        <v>157</v>
      </c>
      <c r="F95" s="46"/>
      <c r="G95" s="22">
        <f>IF(E95="",0,ROUNDDOWN((POWER((($E95*100)-Konst!$C$16),Konst!$D$16))*Konst!$B$16,0))</f>
        <v>204</v>
      </c>
      <c r="H95" s="142" t="s">
        <v>158</v>
      </c>
      <c r="I95" s="22">
        <f>IF(H95="",0,ROUNDDOWN((POWER(($H95-Konst!$C$17),Konst!$D$17))*Konst!$B$17,0))</f>
        <v>462</v>
      </c>
      <c r="J95" s="142" t="s">
        <v>159</v>
      </c>
      <c r="K95" s="22">
        <f>IF(J95="",0,ROUNDDOWN((POWER(($J95-Konst!$C$18),Konst!$D$18))*Konst!$B$18,0))</f>
        <v>409</v>
      </c>
      <c r="L95" s="143" t="s">
        <v>160</v>
      </c>
      <c r="M95" s="22">
        <f>IF(L95="",0,ROUNDDOWN((POWER(($L95-Konst!$C$19),Konst!$D$19))*Konst!$B$19,0))</f>
        <v>329</v>
      </c>
      <c r="N95" s="22"/>
      <c r="O95" s="145">
        <f t="shared" si="4"/>
        <v>1404</v>
      </c>
      <c r="P95" s="89"/>
      <c r="Q95" s="36"/>
      <c r="R95" s="87"/>
      <c r="S95" s="36"/>
      <c r="T95" s="37"/>
      <c r="U95" s="36"/>
      <c r="V95" s="87"/>
      <c r="W95" s="7"/>
      <c r="X95" s="36"/>
      <c r="Y95" s="89"/>
    </row>
    <row r="96" spans="1:25" ht="12.75">
      <c r="A96" s="41" t="s">
        <v>51</v>
      </c>
      <c r="B96" s="62"/>
      <c r="C96" s="21"/>
      <c r="D96" s="62"/>
      <c r="E96" s="142" t="s">
        <v>157</v>
      </c>
      <c r="F96" s="46"/>
      <c r="G96" s="22">
        <f>IF(E96="",0,ROUNDDOWN((POWER((($E96*100)-Konst!$C$16),Konst!$D$16))*Konst!$B$16,0))</f>
        <v>204</v>
      </c>
      <c r="H96" s="142" t="s">
        <v>158</v>
      </c>
      <c r="I96" s="22">
        <f>IF(H96="",0,ROUNDDOWN((POWER(($H96-Konst!$C$17),Konst!$D$17))*Konst!$B$17,0))</f>
        <v>462</v>
      </c>
      <c r="J96" s="142" t="s">
        <v>159</v>
      </c>
      <c r="K96" s="22">
        <f>IF(J96="",0,ROUNDDOWN((POWER(($J96-Konst!$C$18),Konst!$D$18))*Konst!$B$18,0))</f>
        <v>409</v>
      </c>
      <c r="L96" s="143" t="s">
        <v>160</v>
      </c>
      <c r="M96" s="22">
        <f>IF(L96="",0,ROUNDDOWN((POWER(($L96-Konst!$C$19),Konst!$D$19))*Konst!$B$19,0))</f>
        <v>329</v>
      </c>
      <c r="N96" s="22"/>
      <c r="O96" s="145">
        <f t="shared" si="4"/>
        <v>1404</v>
      </c>
      <c r="P96" s="89"/>
      <c r="Q96" s="36"/>
      <c r="R96" s="87"/>
      <c r="S96" s="36"/>
      <c r="T96" s="37"/>
      <c r="U96" s="36"/>
      <c r="V96" s="87"/>
      <c r="W96" s="7"/>
      <c r="X96" s="36"/>
      <c r="Y96" s="89"/>
    </row>
    <row r="97" spans="1:25" ht="12.75">
      <c r="A97" s="41" t="s">
        <v>52</v>
      </c>
      <c r="B97" s="53"/>
      <c r="C97" s="3"/>
      <c r="D97" s="53"/>
      <c r="E97" s="142" t="s">
        <v>157</v>
      </c>
      <c r="F97" s="46"/>
      <c r="G97" s="22">
        <f>IF(E97="",0,ROUNDDOWN((POWER((($E97*100)-Konst!$C$16),Konst!$D$16))*Konst!$B$16,0))</f>
        <v>204</v>
      </c>
      <c r="H97" s="142" t="s">
        <v>158</v>
      </c>
      <c r="I97" s="22">
        <f>IF(H97="",0,ROUNDDOWN((POWER(($H97-Konst!$C$17),Konst!$D$17))*Konst!$B$17,0))</f>
        <v>462</v>
      </c>
      <c r="J97" s="142" t="s">
        <v>159</v>
      </c>
      <c r="K97" s="22">
        <f>IF(J97="",0,ROUNDDOWN((POWER(($J97-Konst!$C$18),Konst!$D$18))*Konst!$B$18,0))</f>
        <v>409</v>
      </c>
      <c r="L97" s="143" t="s">
        <v>160</v>
      </c>
      <c r="M97" s="22">
        <f>IF(L97="",0,ROUNDDOWN((POWER(($L97-Konst!$C$19),Konst!$D$19))*Konst!$B$19,0))</f>
        <v>329</v>
      </c>
      <c r="N97" s="22"/>
      <c r="O97" s="145">
        <f t="shared" si="4"/>
        <v>1404</v>
      </c>
      <c r="P97" s="89"/>
      <c r="Q97" s="36"/>
      <c r="R97" s="87"/>
      <c r="S97" s="36"/>
      <c r="T97" s="37"/>
      <c r="U97" s="36"/>
      <c r="V97" s="87"/>
      <c r="W97" s="7"/>
      <c r="X97" s="36"/>
      <c r="Y97" s="89"/>
    </row>
    <row r="98" spans="1:25" ht="12.75">
      <c r="A98" s="41" t="s">
        <v>53</v>
      </c>
      <c r="B98" s="53"/>
      <c r="C98" s="3"/>
      <c r="D98" s="53"/>
      <c r="E98" s="142" t="s">
        <v>157</v>
      </c>
      <c r="F98" s="46"/>
      <c r="G98" s="22">
        <f>IF(E98="",0,ROUNDDOWN((POWER((($E98*100)-Konst!$C$16),Konst!$D$16))*Konst!$B$16,0))</f>
        <v>204</v>
      </c>
      <c r="H98" s="142" t="s">
        <v>158</v>
      </c>
      <c r="I98" s="22">
        <f>IF(H98="",0,ROUNDDOWN((POWER(($H98-Konst!$C$17),Konst!$D$17))*Konst!$B$17,0))</f>
        <v>462</v>
      </c>
      <c r="J98" s="142" t="s">
        <v>159</v>
      </c>
      <c r="K98" s="22">
        <f>IF(J98="",0,ROUNDDOWN((POWER(($J98-Konst!$C$18),Konst!$D$18))*Konst!$B$18,0))</f>
        <v>409</v>
      </c>
      <c r="L98" s="143" t="s">
        <v>160</v>
      </c>
      <c r="M98" s="22">
        <f>IF(L98="",0,ROUNDDOWN((POWER(($L98-Konst!$C$19),Konst!$D$19))*Konst!$B$19,0))</f>
        <v>329</v>
      </c>
      <c r="N98" s="22"/>
      <c r="O98" s="145">
        <f t="shared" si="4"/>
        <v>1404</v>
      </c>
      <c r="P98" s="89"/>
      <c r="Q98" s="36"/>
      <c r="R98" s="87"/>
      <c r="S98" s="36"/>
      <c r="T98" s="37"/>
      <c r="U98" s="36"/>
      <c r="V98" s="87"/>
      <c r="W98" s="7"/>
      <c r="X98" s="36"/>
      <c r="Y98" s="89"/>
    </row>
    <row r="99" spans="1:25" ht="12.75">
      <c r="A99" s="41" t="s">
        <v>54</v>
      </c>
      <c r="B99" s="53"/>
      <c r="C99" s="3"/>
      <c r="D99" s="53"/>
      <c r="E99" s="142" t="s">
        <v>157</v>
      </c>
      <c r="F99" s="46"/>
      <c r="G99" s="22">
        <f>IF(E99="",0,ROUNDDOWN((POWER((($E99*100)-Konst!$C$16),Konst!$D$16))*Konst!$B$16,0))</f>
        <v>204</v>
      </c>
      <c r="H99" s="142" t="s">
        <v>158</v>
      </c>
      <c r="I99" s="22">
        <f>IF(H99="",0,ROUNDDOWN((POWER(($H99-Konst!$C$17),Konst!$D$17))*Konst!$B$17,0))</f>
        <v>462</v>
      </c>
      <c r="J99" s="142" t="s">
        <v>159</v>
      </c>
      <c r="K99" s="22">
        <f>IF(J99="",0,ROUNDDOWN((POWER(($J99-Konst!$C$18),Konst!$D$18))*Konst!$B$18,0))</f>
        <v>409</v>
      </c>
      <c r="L99" s="143" t="s">
        <v>160</v>
      </c>
      <c r="M99" s="22">
        <f>IF(L99="",0,ROUNDDOWN((POWER(($L99-Konst!$C$19),Konst!$D$19))*Konst!$B$19,0))</f>
        <v>329</v>
      </c>
      <c r="N99" s="22"/>
      <c r="O99" s="145">
        <f t="shared" si="4"/>
        <v>1404</v>
      </c>
      <c r="P99" s="89"/>
      <c r="Q99" s="36"/>
      <c r="R99" s="87"/>
      <c r="S99" s="36"/>
      <c r="T99" s="37"/>
      <c r="U99" s="36"/>
      <c r="V99" s="87"/>
      <c r="W99" s="7"/>
      <c r="X99" s="36"/>
      <c r="Y99" s="89"/>
    </row>
    <row r="100" spans="1:25" ht="12.75">
      <c r="A100" s="41" t="s">
        <v>55</v>
      </c>
      <c r="B100" s="53"/>
      <c r="C100" s="3"/>
      <c r="D100" s="53"/>
      <c r="E100" s="142" t="s">
        <v>157</v>
      </c>
      <c r="F100" s="46"/>
      <c r="G100" s="22">
        <f>IF(E100="",0,ROUNDDOWN((POWER((($E100*100)-Konst!$C$16),Konst!$D$16))*Konst!$B$16,0))</f>
        <v>204</v>
      </c>
      <c r="H100" s="142" t="s">
        <v>158</v>
      </c>
      <c r="I100" s="22">
        <f>IF(H100="",0,ROUNDDOWN((POWER(($H100-Konst!$C$17),Konst!$D$17))*Konst!$B$17,0))</f>
        <v>462</v>
      </c>
      <c r="J100" s="142" t="s">
        <v>159</v>
      </c>
      <c r="K100" s="22">
        <f>IF(J100="",0,ROUNDDOWN((POWER(($J100-Konst!$C$18),Konst!$D$18))*Konst!$B$18,0))</f>
        <v>409</v>
      </c>
      <c r="L100" s="143" t="s">
        <v>160</v>
      </c>
      <c r="M100" s="22">
        <f>IF(L100="",0,ROUNDDOWN((POWER(($L100-Konst!$C$19),Konst!$D$19))*Konst!$B$19,0))</f>
        <v>329</v>
      </c>
      <c r="N100" s="22"/>
      <c r="O100" s="145">
        <f t="shared" si="4"/>
        <v>1404</v>
      </c>
      <c r="P100" s="89"/>
      <c r="Q100" s="36"/>
      <c r="R100" s="87"/>
      <c r="S100" s="36"/>
      <c r="T100" s="37"/>
      <c r="U100" s="36"/>
      <c r="V100" s="87"/>
      <c r="W100" s="7"/>
      <c r="X100" s="36"/>
      <c r="Y100" s="89"/>
    </row>
    <row r="101" spans="1:25" ht="12.75">
      <c r="A101" s="41" t="s">
        <v>56</v>
      </c>
      <c r="B101" s="53"/>
      <c r="C101" s="3"/>
      <c r="D101" s="53"/>
      <c r="E101" s="142" t="s">
        <v>157</v>
      </c>
      <c r="F101" s="46"/>
      <c r="G101" s="22">
        <f>IF(E101="",0,ROUNDDOWN((POWER((($E101*100)-Konst!$C$16),Konst!$D$16))*Konst!$B$16,0))</f>
        <v>204</v>
      </c>
      <c r="H101" s="142" t="s">
        <v>158</v>
      </c>
      <c r="I101" s="22">
        <f>IF(H101="",0,ROUNDDOWN((POWER(($H101-Konst!$C$17),Konst!$D$17))*Konst!$B$17,0))</f>
        <v>462</v>
      </c>
      <c r="J101" s="142" t="s">
        <v>159</v>
      </c>
      <c r="K101" s="22">
        <f>IF(J101="",0,ROUNDDOWN((POWER(($J101-Konst!$C$18),Konst!$D$18))*Konst!$B$18,0))</f>
        <v>409</v>
      </c>
      <c r="L101" s="143" t="s">
        <v>160</v>
      </c>
      <c r="M101" s="22">
        <f>IF(L101="",0,ROUNDDOWN((POWER(($L101-Konst!$C$19),Konst!$D$19))*Konst!$B$19,0))</f>
        <v>329</v>
      </c>
      <c r="N101" s="22"/>
      <c r="O101" s="145">
        <f t="shared" si="4"/>
        <v>1404</v>
      </c>
      <c r="P101" s="89"/>
      <c r="Q101" s="36"/>
      <c r="R101" s="87"/>
      <c r="S101" s="36"/>
      <c r="T101" s="37"/>
      <c r="U101" s="36"/>
      <c r="V101" s="87"/>
      <c r="W101" s="7"/>
      <c r="X101" s="36"/>
      <c r="Y101" s="89"/>
    </row>
    <row r="102" ht="12.75">
      <c r="P102" s="141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7" max="24" man="1"/>
    <brk id="5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"/>
  <dimension ref="A1:AB25"/>
  <sheetViews>
    <sheetView view="pageBreakPreview" zoomScaleSheetLayoutView="100" workbookViewId="0" topLeftCell="A1">
      <selection activeCell="I51" sqref="I51"/>
    </sheetView>
  </sheetViews>
  <sheetFormatPr defaultColWidth="9.00390625" defaultRowHeight="12.75"/>
  <cols>
    <col min="1" max="1" width="3.375" style="2" customWidth="1"/>
    <col min="2" max="2" width="20.125" style="2" customWidth="1"/>
    <col min="3" max="3" width="3.00390625" style="2" bestFit="1" customWidth="1"/>
    <col min="4" max="4" width="13.375" style="27" bestFit="1" customWidth="1"/>
    <col min="5" max="5" width="6.25390625" style="2" bestFit="1" customWidth="1"/>
    <col min="6" max="6" width="6.25390625" style="23" customWidth="1"/>
    <col min="7" max="7" width="5.375" style="23" bestFit="1" customWidth="1"/>
    <col min="8" max="8" width="5.375" style="2" bestFit="1" customWidth="1"/>
    <col min="9" max="9" width="5.125" style="23" customWidth="1"/>
    <col min="10" max="10" width="6.00390625" style="2" customWidth="1"/>
    <col min="11" max="11" width="5.625" style="23" customWidth="1"/>
    <col min="12" max="12" width="6.25390625" style="2" bestFit="1" customWidth="1"/>
    <col min="13" max="13" width="4.375" style="75" customWidth="1"/>
    <col min="14" max="14" width="4.00390625" style="23" customWidth="1"/>
    <col min="15" max="15" width="6.00390625" style="2" customWidth="1"/>
    <col min="16" max="16" width="4.875" style="43" customWidth="1"/>
    <col min="17" max="17" width="4.125" style="23" bestFit="1" customWidth="1"/>
    <col min="18" max="18" width="7.125" style="2" customWidth="1"/>
    <col min="19" max="19" width="5.00390625" style="23" customWidth="1"/>
    <col min="20" max="20" width="7.25390625" style="2" bestFit="1" customWidth="1"/>
    <col min="21" max="21" width="7.25390625" style="2" hidden="1" customWidth="1"/>
    <col min="22" max="22" width="5.00390625" style="23" bestFit="1" customWidth="1"/>
    <col min="23" max="31" width="9.125" style="2" customWidth="1"/>
    <col min="32" max="32" width="7.25390625" style="2" customWidth="1"/>
    <col min="33" max="16384" width="9.125" style="2" customWidth="1"/>
  </cols>
  <sheetData>
    <row r="1" spans="1:23" ht="12.75">
      <c r="A1" s="8"/>
      <c r="B1" s="9" t="s">
        <v>171</v>
      </c>
      <c r="C1" s="10"/>
      <c r="D1" s="24"/>
      <c r="E1" s="11"/>
      <c r="F1" s="11"/>
      <c r="G1" s="12"/>
      <c r="H1" s="11"/>
      <c r="I1" s="12"/>
      <c r="J1" s="11"/>
      <c r="K1" s="12"/>
      <c r="L1" s="11"/>
      <c r="M1" s="73"/>
      <c r="N1" s="12"/>
      <c r="O1" s="11"/>
      <c r="Q1" s="12"/>
      <c r="R1" s="11"/>
      <c r="S1" s="12"/>
      <c r="T1" s="11"/>
      <c r="U1" s="11"/>
      <c r="V1" s="12"/>
      <c r="W1" s="13"/>
    </row>
    <row r="2" spans="1:23" ht="12.75">
      <c r="A2" s="8"/>
      <c r="B2" s="9"/>
      <c r="C2" s="10"/>
      <c r="D2" s="24"/>
      <c r="E2" s="11"/>
      <c r="F2" s="11"/>
      <c r="G2" s="12"/>
      <c r="H2" s="11"/>
      <c r="I2" s="12"/>
      <c r="J2" s="11"/>
      <c r="K2" s="12"/>
      <c r="L2" s="11"/>
      <c r="M2" s="73"/>
      <c r="N2" s="12"/>
      <c r="O2" s="11"/>
      <c r="Q2" s="12"/>
      <c r="R2" s="11"/>
      <c r="S2" s="12"/>
      <c r="T2" s="11"/>
      <c r="U2" s="11"/>
      <c r="V2" s="12"/>
      <c r="W2" s="13"/>
    </row>
    <row r="3" spans="1:23" ht="12.75">
      <c r="A3" s="14"/>
      <c r="B3" s="15"/>
      <c r="C3" s="16"/>
      <c r="D3" s="25"/>
      <c r="E3" s="15" t="s">
        <v>19</v>
      </c>
      <c r="F3" s="15"/>
      <c r="G3" s="17"/>
      <c r="H3" s="15" t="s">
        <v>21</v>
      </c>
      <c r="I3" s="17"/>
      <c r="J3" s="15" t="s">
        <v>35</v>
      </c>
      <c r="K3" s="17"/>
      <c r="L3" s="15" t="s">
        <v>4</v>
      </c>
      <c r="M3" s="74"/>
      <c r="N3" s="17"/>
      <c r="O3" s="15" t="s">
        <v>20</v>
      </c>
      <c r="P3" s="44"/>
      <c r="Q3" s="17"/>
      <c r="R3" s="15" t="s">
        <v>25</v>
      </c>
      <c r="S3" s="17"/>
      <c r="T3" s="15" t="s">
        <v>18</v>
      </c>
      <c r="U3" s="19"/>
      <c r="V3" s="17"/>
      <c r="W3" s="18" t="s">
        <v>26</v>
      </c>
    </row>
    <row r="4" spans="1:23" ht="12.75">
      <c r="A4" s="14" t="s">
        <v>37</v>
      </c>
      <c r="B4" s="20"/>
      <c r="C4" s="21"/>
      <c r="D4" s="26"/>
      <c r="E4" s="143" t="s">
        <v>65</v>
      </c>
      <c r="F4" s="66"/>
      <c r="G4" s="22">
        <f>IF(E4="",0,ROUNDDOWN((POWER((Konst!$C$31-$E4),Konst!$D$31))*Konst!$B$31,0))</f>
        <v>954</v>
      </c>
      <c r="H4" s="142" t="s">
        <v>61</v>
      </c>
      <c r="I4" s="22">
        <f>IF(H4="",0,ROUNDDOWN((POWER((($H4*100)-Konst!$C$32),Konst!$D$32))*Konst!$B$32,0))</f>
        <v>916</v>
      </c>
      <c r="J4" s="142" t="s">
        <v>76</v>
      </c>
      <c r="K4" s="22">
        <f>IF(J4="",0,ROUNDDOWN((POWER(($J4-Konst!$C$34),Konst!$D$34))*Konst!$B$34,0))</f>
        <v>748</v>
      </c>
      <c r="L4" s="142" t="s">
        <v>77</v>
      </c>
      <c r="M4" s="67"/>
      <c r="N4" s="22">
        <f>IF(L4="",0,ROUNDDOWN((POWER((Konst!$C$27-$L4),Konst!$D$27))*Konst!$B$27,0))</f>
        <v>797</v>
      </c>
      <c r="O4" s="142" t="s">
        <v>70</v>
      </c>
      <c r="P4" s="45"/>
      <c r="Q4" s="22">
        <f>IF(O4="",0,ROUNDDOWN((POWER((($O4*100)-Konst!$C$33),Konst!$D$33))*Konst!$B$33,0))</f>
        <v>874</v>
      </c>
      <c r="R4" s="142" t="s">
        <v>88</v>
      </c>
      <c r="S4" s="22">
        <f>IF(R4="",0,ROUNDDOWN((POWER(($R4-Konst!$C$35),Konst!$D$35))*Konst!$B$35,0))</f>
        <v>749</v>
      </c>
      <c r="T4" s="143" t="s">
        <v>92</v>
      </c>
      <c r="U4" s="4">
        <f aca="true" t="shared" si="0" ref="U4:U23">VALUE(60*MID(T4,1,1))+VALUE(MID(T4,3,2))+VALUE(MID(T4,6,2)/100)</f>
        <v>139.08</v>
      </c>
      <c r="V4" s="22">
        <f>IF(T4="",0,ROUNDDOWN((POWER((Konst!$C$29-$U4),Konst!$D$29))*Konst!$B$29,0))</f>
        <v>836</v>
      </c>
      <c r="W4" s="145">
        <f aca="true" t="shared" si="1" ref="W4:W23">SUM(G4,I4,K4,N4,Q4,S4,V4)</f>
        <v>5874</v>
      </c>
    </row>
    <row r="5" spans="1:23" ht="12.75">
      <c r="A5" s="14" t="s">
        <v>38</v>
      </c>
      <c r="B5" s="20"/>
      <c r="C5" s="21"/>
      <c r="D5" s="26"/>
      <c r="E5" s="143" t="s">
        <v>65</v>
      </c>
      <c r="F5" s="66"/>
      <c r="G5" s="22">
        <f>IF(E5="",0,ROUNDDOWN((POWER((Konst!$C$31-$E5),Konst!$D$31))*Konst!$B$31,0))</f>
        <v>954</v>
      </c>
      <c r="H5" s="142" t="s">
        <v>61</v>
      </c>
      <c r="I5" s="22">
        <f>IF(H5="",0,ROUNDDOWN((POWER((($H5*100)-Konst!$C$32),Konst!$D$32))*Konst!$B$32,0))</f>
        <v>916</v>
      </c>
      <c r="J5" s="142" t="s">
        <v>76</v>
      </c>
      <c r="K5" s="22">
        <f>IF(J5="",0,ROUNDDOWN((POWER(($J5-Konst!$C$34),Konst!$D$34))*Konst!$B$34,0))</f>
        <v>748</v>
      </c>
      <c r="L5" s="142" t="s">
        <v>77</v>
      </c>
      <c r="M5" s="67"/>
      <c r="N5" s="22">
        <f>IF(L5="",0,ROUNDDOWN((POWER((Konst!$C$27-$L5),Konst!$D$27))*Konst!$B$27,0))</f>
        <v>797</v>
      </c>
      <c r="O5" s="142" t="s">
        <v>70</v>
      </c>
      <c r="P5" s="45"/>
      <c r="Q5" s="22">
        <f>IF(O5="",0,ROUNDDOWN((POWER((($O5*100)-Konst!$C$33),Konst!$D$33))*Konst!$B$33,0))</f>
        <v>874</v>
      </c>
      <c r="R5" s="142" t="s">
        <v>88</v>
      </c>
      <c r="S5" s="22">
        <f>IF(R5="",0,ROUNDDOWN((POWER(($R5-Konst!$C$35),Konst!$D$35))*Konst!$B$35,0))</f>
        <v>749</v>
      </c>
      <c r="T5" s="143" t="s">
        <v>92</v>
      </c>
      <c r="U5" s="4">
        <f t="shared" si="0"/>
        <v>139.08</v>
      </c>
      <c r="V5" s="22">
        <f>IF(T5="",0,ROUNDDOWN((POWER((Konst!$C$29-$U5),Konst!$D$29))*Konst!$B$29,0))</f>
        <v>836</v>
      </c>
      <c r="W5" s="145">
        <f t="shared" si="1"/>
        <v>5874</v>
      </c>
    </row>
    <row r="6" spans="1:23" ht="12.75">
      <c r="A6" s="14" t="s">
        <v>39</v>
      </c>
      <c r="B6" s="20"/>
      <c r="C6" s="21"/>
      <c r="D6" s="26"/>
      <c r="E6" s="143" t="s">
        <v>65</v>
      </c>
      <c r="F6" s="66"/>
      <c r="G6" s="22">
        <f>IF(E6="",0,ROUNDDOWN((POWER((Konst!$C$31-$E6),Konst!$D$31))*Konst!$B$31,0))</f>
        <v>954</v>
      </c>
      <c r="H6" s="142" t="s">
        <v>61</v>
      </c>
      <c r="I6" s="22">
        <f>IF(H6="",0,ROUNDDOWN((POWER((($H6*100)-Konst!$C$32),Konst!$D$32))*Konst!$B$32,0))</f>
        <v>916</v>
      </c>
      <c r="J6" s="142" t="s">
        <v>76</v>
      </c>
      <c r="K6" s="22">
        <f>IF(J6="",0,ROUNDDOWN((POWER(($J6-Konst!$C$34),Konst!$D$34))*Konst!$B$34,0))</f>
        <v>748</v>
      </c>
      <c r="L6" s="142" t="s">
        <v>77</v>
      </c>
      <c r="M6" s="67"/>
      <c r="N6" s="22">
        <f>IF(L6="",0,ROUNDDOWN((POWER((Konst!$C$27-$L6),Konst!$D$27))*Konst!$B$27,0))</f>
        <v>797</v>
      </c>
      <c r="O6" s="142" t="s">
        <v>70</v>
      </c>
      <c r="P6" s="45"/>
      <c r="Q6" s="22">
        <f>IF(O6="",0,ROUNDDOWN((POWER((($O6*100)-Konst!$C$33),Konst!$D$33))*Konst!$B$33,0))</f>
        <v>874</v>
      </c>
      <c r="R6" s="142" t="s">
        <v>88</v>
      </c>
      <c r="S6" s="22">
        <f>IF(R6="",0,ROUNDDOWN((POWER(($R6-Konst!$C$35),Konst!$D$35))*Konst!$B$35,0))</f>
        <v>749</v>
      </c>
      <c r="T6" s="143" t="s">
        <v>92</v>
      </c>
      <c r="U6" s="4">
        <f t="shared" si="0"/>
        <v>139.08</v>
      </c>
      <c r="V6" s="22">
        <f>IF(T6="",0,ROUNDDOWN((POWER((Konst!$C$29-$U6),Konst!$D$29))*Konst!$B$29,0))</f>
        <v>836</v>
      </c>
      <c r="W6" s="145">
        <f t="shared" si="1"/>
        <v>5874</v>
      </c>
    </row>
    <row r="7" spans="1:23" ht="12.75">
      <c r="A7" s="14" t="s">
        <v>40</v>
      </c>
      <c r="B7" s="20"/>
      <c r="C7" s="21"/>
      <c r="D7" s="26"/>
      <c r="E7" s="143" t="s">
        <v>65</v>
      </c>
      <c r="F7" s="66"/>
      <c r="G7" s="22">
        <f>IF(E7="",0,ROUNDDOWN((POWER((Konst!$C$31-$E7),Konst!$D$31))*Konst!$B$31,0))</f>
        <v>954</v>
      </c>
      <c r="H7" s="142" t="s">
        <v>61</v>
      </c>
      <c r="I7" s="22">
        <f>IF(H7="",0,ROUNDDOWN((POWER((($H7*100)-Konst!$C$32),Konst!$D$32))*Konst!$B$32,0))</f>
        <v>916</v>
      </c>
      <c r="J7" s="142" t="s">
        <v>76</v>
      </c>
      <c r="K7" s="22">
        <f>IF(J7="",0,ROUNDDOWN((POWER(($J7-Konst!$C$34),Konst!$D$34))*Konst!$B$34,0))</f>
        <v>748</v>
      </c>
      <c r="L7" s="142" t="s">
        <v>77</v>
      </c>
      <c r="M7" s="67"/>
      <c r="N7" s="22">
        <f>IF(L7="",0,ROUNDDOWN((POWER((Konst!$C$27-$L7),Konst!$D$27))*Konst!$B$27,0))</f>
        <v>797</v>
      </c>
      <c r="O7" s="142" t="s">
        <v>70</v>
      </c>
      <c r="P7" s="45"/>
      <c r="Q7" s="22">
        <f>IF(O7="",0,ROUNDDOWN((POWER((($O7*100)-Konst!$C$33),Konst!$D$33))*Konst!$B$33,0))</f>
        <v>874</v>
      </c>
      <c r="R7" s="142" t="s">
        <v>88</v>
      </c>
      <c r="S7" s="22">
        <f>IF(R7="",0,ROUNDDOWN((POWER(($R7-Konst!$C$35),Konst!$D$35))*Konst!$B$35,0))</f>
        <v>749</v>
      </c>
      <c r="T7" s="143" t="s">
        <v>92</v>
      </c>
      <c r="U7" s="4">
        <f t="shared" si="0"/>
        <v>139.08</v>
      </c>
      <c r="V7" s="22">
        <f>IF(T7="",0,ROUNDDOWN((POWER((Konst!$C$29-$U7),Konst!$D$29))*Konst!$B$29,0))</f>
        <v>836</v>
      </c>
      <c r="W7" s="145">
        <f t="shared" si="1"/>
        <v>5874</v>
      </c>
    </row>
    <row r="8" spans="1:23" ht="12.75">
      <c r="A8" s="14" t="s">
        <v>41</v>
      </c>
      <c r="B8" s="20"/>
      <c r="C8" s="21"/>
      <c r="D8" s="26"/>
      <c r="E8" s="143" t="s">
        <v>65</v>
      </c>
      <c r="F8" s="66"/>
      <c r="G8" s="22">
        <f>IF(E8="",0,ROUNDDOWN((POWER((Konst!$C$31-$E8),Konst!$D$31))*Konst!$B$31,0))</f>
        <v>954</v>
      </c>
      <c r="H8" s="142" t="s">
        <v>61</v>
      </c>
      <c r="I8" s="22">
        <f>IF(H8="",0,ROUNDDOWN((POWER((($H8*100)-Konst!$C$32),Konst!$D$32))*Konst!$B$32,0))</f>
        <v>916</v>
      </c>
      <c r="J8" s="142" t="s">
        <v>76</v>
      </c>
      <c r="K8" s="22">
        <f>IF(J8="",0,ROUNDDOWN((POWER(($J8-Konst!$C$34),Konst!$D$34))*Konst!$B$34,0))</f>
        <v>748</v>
      </c>
      <c r="L8" s="142" t="s">
        <v>77</v>
      </c>
      <c r="M8" s="67"/>
      <c r="N8" s="22">
        <f>IF(L8="",0,ROUNDDOWN((POWER((Konst!$C$27-$L8),Konst!$D$27))*Konst!$B$27,0))</f>
        <v>797</v>
      </c>
      <c r="O8" s="142" t="s">
        <v>70</v>
      </c>
      <c r="P8" s="45"/>
      <c r="Q8" s="22">
        <f>IF(O8="",0,ROUNDDOWN((POWER((($O8*100)-Konst!$C$33),Konst!$D$33))*Konst!$B$33,0))</f>
        <v>874</v>
      </c>
      <c r="R8" s="142" t="s">
        <v>88</v>
      </c>
      <c r="S8" s="22">
        <f>IF(R8="",0,ROUNDDOWN((POWER(($R8-Konst!$C$35),Konst!$D$35))*Konst!$B$35,0))</f>
        <v>749</v>
      </c>
      <c r="T8" s="143" t="s">
        <v>92</v>
      </c>
      <c r="U8" s="4">
        <f t="shared" si="0"/>
        <v>139.08</v>
      </c>
      <c r="V8" s="22">
        <f>IF(T8="",0,ROUNDDOWN((POWER((Konst!$C$29-$U8),Konst!$D$29))*Konst!$B$29,0))</f>
        <v>836</v>
      </c>
      <c r="W8" s="145">
        <f t="shared" si="1"/>
        <v>5874</v>
      </c>
    </row>
    <row r="9" spans="1:23" ht="12.75">
      <c r="A9" s="14" t="s">
        <v>42</v>
      </c>
      <c r="B9" s="20"/>
      <c r="C9" s="21"/>
      <c r="D9" s="26"/>
      <c r="E9" s="143" t="s">
        <v>65</v>
      </c>
      <c r="F9" s="66"/>
      <c r="G9" s="22">
        <f>IF(E9="",0,ROUNDDOWN((POWER((Konst!$C$31-$E9),Konst!$D$31))*Konst!$B$31,0))</f>
        <v>954</v>
      </c>
      <c r="H9" s="142" t="s">
        <v>61</v>
      </c>
      <c r="I9" s="22">
        <f>IF(H9="",0,ROUNDDOWN((POWER((($H9*100)-Konst!$C$32),Konst!$D$32))*Konst!$B$32,0))</f>
        <v>916</v>
      </c>
      <c r="J9" s="142" t="s">
        <v>76</v>
      </c>
      <c r="K9" s="22">
        <f>IF(J9="",0,ROUNDDOWN((POWER(($J9-Konst!$C$34),Konst!$D$34))*Konst!$B$34,0))</f>
        <v>748</v>
      </c>
      <c r="L9" s="142" t="s">
        <v>77</v>
      </c>
      <c r="M9" s="67"/>
      <c r="N9" s="22">
        <f>IF(L9="",0,ROUNDDOWN((POWER((Konst!$C$27-$L9),Konst!$D$27))*Konst!$B$27,0))</f>
        <v>797</v>
      </c>
      <c r="O9" s="142" t="s">
        <v>70</v>
      </c>
      <c r="P9" s="45"/>
      <c r="Q9" s="22">
        <f>IF(O9="",0,ROUNDDOWN((POWER((($O9*100)-Konst!$C$33),Konst!$D$33))*Konst!$B$33,0))</f>
        <v>874</v>
      </c>
      <c r="R9" s="142" t="s">
        <v>88</v>
      </c>
      <c r="S9" s="22">
        <f>IF(R9="",0,ROUNDDOWN((POWER(($R9-Konst!$C$35),Konst!$D$35))*Konst!$B$35,0))</f>
        <v>749</v>
      </c>
      <c r="T9" s="143" t="s">
        <v>92</v>
      </c>
      <c r="U9" s="4">
        <f t="shared" si="0"/>
        <v>139.08</v>
      </c>
      <c r="V9" s="22">
        <f>IF(T9="",0,ROUNDDOWN((POWER((Konst!$C$29-$U9),Konst!$D$29))*Konst!$B$29,0))</f>
        <v>836</v>
      </c>
      <c r="W9" s="145">
        <f t="shared" si="1"/>
        <v>5874</v>
      </c>
    </row>
    <row r="10" spans="1:23" ht="12.75">
      <c r="A10" s="14" t="s">
        <v>43</v>
      </c>
      <c r="B10" s="20"/>
      <c r="C10" s="21"/>
      <c r="D10" s="26"/>
      <c r="E10" s="143" t="s">
        <v>65</v>
      </c>
      <c r="F10" s="66"/>
      <c r="G10" s="22">
        <f>IF(E10="",0,ROUNDDOWN((POWER((Konst!$C$31-$E10),Konst!$D$31))*Konst!$B$31,0))</f>
        <v>954</v>
      </c>
      <c r="H10" s="142" t="s">
        <v>61</v>
      </c>
      <c r="I10" s="22">
        <f>IF(H10="",0,ROUNDDOWN((POWER((($H10*100)-Konst!$C$32),Konst!$D$32))*Konst!$B$32,0))</f>
        <v>916</v>
      </c>
      <c r="J10" s="142" t="s">
        <v>76</v>
      </c>
      <c r="K10" s="22">
        <f>IF(J10="",0,ROUNDDOWN((POWER(($J10-Konst!$C$34),Konst!$D$34))*Konst!$B$34,0))</f>
        <v>748</v>
      </c>
      <c r="L10" s="142" t="s">
        <v>77</v>
      </c>
      <c r="M10" s="67"/>
      <c r="N10" s="22">
        <f>IF(L10="",0,ROUNDDOWN((POWER((Konst!$C$27-$L10),Konst!$D$27))*Konst!$B$27,0))</f>
        <v>797</v>
      </c>
      <c r="O10" s="142" t="s">
        <v>70</v>
      </c>
      <c r="P10" s="45"/>
      <c r="Q10" s="22">
        <f>IF(O10="",0,ROUNDDOWN((POWER((($O10*100)-Konst!$C$33),Konst!$D$33))*Konst!$B$33,0))</f>
        <v>874</v>
      </c>
      <c r="R10" s="142" t="s">
        <v>88</v>
      </c>
      <c r="S10" s="22">
        <f>IF(R10="",0,ROUNDDOWN((POWER(($R10-Konst!$C$35),Konst!$D$35))*Konst!$B$35,0))</f>
        <v>749</v>
      </c>
      <c r="T10" s="143" t="s">
        <v>92</v>
      </c>
      <c r="U10" s="4">
        <f t="shared" si="0"/>
        <v>139.08</v>
      </c>
      <c r="V10" s="22">
        <f>IF(T10="",0,ROUNDDOWN((POWER((Konst!$C$29-$U10),Konst!$D$29))*Konst!$B$29,0))</f>
        <v>836</v>
      </c>
      <c r="W10" s="145">
        <f t="shared" si="1"/>
        <v>5874</v>
      </c>
    </row>
    <row r="11" spans="1:23" ht="12.75">
      <c r="A11" s="14" t="s">
        <v>44</v>
      </c>
      <c r="B11" s="20"/>
      <c r="C11" s="21"/>
      <c r="D11" s="26"/>
      <c r="E11" s="143" t="s">
        <v>65</v>
      </c>
      <c r="F11" s="66"/>
      <c r="G11" s="22">
        <f>IF(E11="",0,ROUNDDOWN((POWER((Konst!$C$31-$E11),Konst!$D$31))*Konst!$B$31,0))</f>
        <v>954</v>
      </c>
      <c r="H11" s="142" t="s">
        <v>61</v>
      </c>
      <c r="I11" s="22">
        <f>IF(H11="",0,ROUNDDOWN((POWER((($H11*100)-Konst!$C$32),Konst!$D$32))*Konst!$B$32,0))</f>
        <v>916</v>
      </c>
      <c r="J11" s="142" t="s">
        <v>76</v>
      </c>
      <c r="K11" s="22">
        <f>IF(J11="",0,ROUNDDOWN((POWER(($J11-Konst!$C$34),Konst!$D$34))*Konst!$B$34,0))</f>
        <v>748</v>
      </c>
      <c r="L11" s="142" t="s">
        <v>77</v>
      </c>
      <c r="M11" s="67"/>
      <c r="N11" s="22">
        <f>IF(L11="",0,ROUNDDOWN((POWER((Konst!$C$27-$L11),Konst!$D$27))*Konst!$B$27,0))</f>
        <v>797</v>
      </c>
      <c r="O11" s="142" t="s">
        <v>70</v>
      </c>
      <c r="P11" s="45"/>
      <c r="Q11" s="22">
        <f>IF(O11="",0,ROUNDDOWN((POWER((($O11*100)-Konst!$C$33),Konst!$D$33))*Konst!$B$33,0))</f>
        <v>874</v>
      </c>
      <c r="R11" s="142" t="s">
        <v>88</v>
      </c>
      <c r="S11" s="22">
        <f>IF(R11="",0,ROUNDDOWN((POWER(($R11-Konst!$C$35),Konst!$D$35))*Konst!$B$35,0))</f>
        <v>749</v>
      </c>
      <c r="T11" s="143" t="s">
        <v>92</v>
      </c>
      <c r="U11" s="4">
        <f t="shared" si="0"/>
        <v>139.08</v>
      </c>
      <c r="V11" s="22">
        <f>IF(T11="",0,ROUNDDOWN((POWER((Konst!$C$29-$U11),Konst!$D$29))*Konst!$B$29,0))</f>
        <v>836</v>
      </c>
      <c r="W11" s="145">
        <f t="shared" si="1"/>
        <v>5874</v>
      </c>
    </row>
    <row r="12" spans="1:23" ht="12.75">
      <c r="A12" s="14" t="s">
        <v>45</v>
      </c>
      <c r="B12" s="20"/>
      <c r="C12" s="21"/>
      <c r="D12" s="26"/>
      <c r="E12" s="143" t="s">
        <v>65</v>
      </c>
      <c r="F12" s="66"/>
      <c r="G12" s="22">
        <f>IF(E12="",0,ROUNDDOWN((POWER((Konst!$C$31-$E12),Konst!$D$31))*Konst!$B$31,0))</f>
        <v>954</v>
      </c>
      <c r="H12" s="142" t="s">
        <v>61</v>
      </c>
      <c r="I12" s="22">
        <f>IF(H12="",0,ROUNDDOWN((POWER((($H12*100)-Konst!$C$32),Konst!$D$32))*Konst!$B$32,0))</f>
        <v>916</v>
      </c>
      <c r="J12" s="142" t="s">
        <v>76</v>
      </c>
      <c r="K12" s="22">
        <f>IF(J12="",0,ROUNDDOWN((POWER(($J12-Konst!$C$34),Konst!$D$34))*Konst!$B$34,0))</f>
        <v>748</v>
      </c>
      <c r="L12" s="142" t="s">
        <v>77</v>
      </c>
      <c r="M12" s="67"/>
      <c r="N12" s="22">
        <f>IF(L12="",0,ROUNDDOWN((POWER((Konst!$C$27-$L12),Konst!$D$27))*Konst!$B$27,0))</f>
        <v>797</v>
      </c>
      <c r="O12" s="142" t="s">
        <v>70</v>
      </c>
      <c r="P12" s="45"/>
      <c r="Q12" s="22">
        <f>IF(O12="",0,ROUNDDOWN((POWER((($O12*100)-Konst!$C$33),Konst!$D$33))*Konst!$B$33,0))</f>
        <v>874</v>
      </c>
      <c r="R12" s="142" t="s">
        <v>88</v>
      </c>
      <c r="S12" s="22">
        <f>IF(R12="",0,ROUNDDOWN((POWER(($R12-Konst!$C$35),Konst!$D$35))*Konst!$B$35,0))</f>
        <v>749</v>
      </c>
      <c r="T12" s="143" t="s">
        <v>92</v>
      </c>
      <c r="U12" s="4">
        <f t="shared" si="0"/>
        <v>139.08</v>
      </c>
      <c r="V12" s="22">
        <f>IF(T12="",0,ROUNDDOWN((POWER((Konst!$C$29-$U12),Konst!$D$29))*Konst!$B$29,0))</f>
        <v>836</v>
      </c>
      <c r="W12" s="145">
        <f t="shared" si="1"/>
        <v>5874</v>
      </c>
    </row>
    <row r="13" spans="1:28" ht="12.75">
      <c r="A13" s="14" t="s">
        <v>46</v>
      </c>
      <c r="B13" s="20"/>
      <c r="C13" s="21"/>
      <c r="D13" s="26"/>
      <c r="E13" s="143" t="s">
        <v>65</v>
      </c>
      <c r="F13" s="66"/>
      <c r="G13" s="22">
        <f>IF(E13="",0,ROUNDDOWN((POWER((Konst!$C$31-$E13),Konst!$D$31))*Konst!$B$31,0))</f>
        <v>954</v>
      </c>
      <c r="H13" s="142" t="s">
        <v>61</v>
      </c>
      <c r="I13" s="22">
        <f>IF(H13="",0,ROUNDDOWN((POWER((($H13*100)-Konst!$C$32),Konst!$D$32))*Konst!$B$32,0))</f>
        <v>916</v>
      </c>
      <c r="J13" s="142" t="s">
        <v>76</v>
      </c>
      <c r="K13" s="22">
        <f>IF(J13="",0,ROUNDDOWN((POWER(($J13-Konst!$C$34),Konst!$D$34))*Konst!$B$34,0))</f>
        <v>748</v>
      </c>
      <c r="L13" s="142" t="s">
        <v>77</v>
      </c>
      <c r="M13" s="67"/>
      <c r="N13" s="22">
        <f>IF(L13="",0,ROUNDDOWN((POWER((Konst!$C$27-$L13),Konst!$D$27))*Konst!$B$27,0))</f>
        <v>797</v>
      </c>
      <c r="O13" s="142" t="s">
        <v>70</v>
      </c>
      <c r="P13" s="45"/>
      <c r="Q13" s="22">
        <f>IF(O13="",0,ROUNDDOWN((POWER((($O13*100)-Konst!$C$33),Konst!$D$33))*Konst!$B$33,0))</f>
        <v>874</v>
      </c>
      <c r="R13" s="142" t="s">
        <v>88</v>
      </c>
      <c r="S13" s="22">
        <f>IF(R13="",0,ROUNDDOWN((POWER(($R13-Konst!$C$35),Konst!$D$35))*Konst!$B$35,0))</f>
        <v>749</v>
      </c>
      <c r="T13" s="143" t="s">
        <v>92</v>
      </c>
      <c r="U13" s="4">
        <f t="shared" si="0"/>
        <v>139.08</v>
      </c>
      <c r="V13" s="22">
        <f>IF(T13="",0,ROUNDDOWN((POWER((Konst!$C$29-$U13),Konst!$D$29))*Konst!$B$29,0))</f>
        <v>836</v>
      </c>
      <c r="W13" s="145">
        <f t="shared" si="1"/>
        <v>5874</v>
      </c>
      <c r="AB13" s="3"/>
    </row>
    <row r="14" spans="1:28" ht="12.75">
      <c r="A14" s="14" t="s">
        <v>47</v>
      </c>
      <c r="B14" s="20"/>
      <c r="C14" s="21"/>
      <c r="D14" s="26"/>
      <c r="E14" s="143" t="s">
        <v>65</v>
      </c>
      <c r="F14" s="66"/>
      <c r="G14" s="22">
        <f>IF(E14="",0,ROUNDDOWN((POWER((Konst!$C$31-$E14),Konst!$D$31))*Konst!$B$31,0))</f>
        <v>954</v>
      </c>
      <c r="H14" s="142" t="s">
        <v>61</v>
      </c>
      <c r="I14" s="22">
        <f>IF(H14="",0,ROUNDDOWN((POWER((($H14*100)-Konst!$C$32),Konst!$D$32))*Konst!$B$32,0))</f>
        <v>916</v>
      </c>
      <c r="J14" s="142" t="s">
        <v>76</v>
      </c>
      <c r="K14" s="22">
        <f>IF(J14="",0,ROUNDDOWN((POWER(($J14-Konst!$C$34),Konst!$D$34))*Konst!$B$34,0))</f>
        <v>748</v>
      </c>
      <c r="L14" s="142" t="s">
        <v>77</v>
      </c>
      <c r="M14" s="67"/>
      <c r="N14" s="22">
        <f>IF(L14="",0,ROUNDDOWN((POWER((Konst!$C$27-$L14),Konst!$D$27))*Konst!$B$27,0))</f>
        <v>797</v>
      </c>
      <c r="O14" s="142" t="s">
        <v>70</v>
      </c>
      <c r="P14" s="45"/>
      <c r="Q14" s="22">
        <f>IF(O14="",0,ROUNDDOWN((POWER((($O14*100)-Konst!$C$33),Konst!$D$33))*Konst!$B$33,0))</f>
        <v>874</v>
      </c>
      <c r="R14" s="142" t="s">
        <v>88</v>
      </c>
      <c r="S14" s="22">
        <f>IF(R14="",0,ROUNDDOWN((POWER(($R14-Konst!$C$35),Konst!$D$35))*Konst!$B$35,0))</f>
        <v>749</v>
      </c>
      <c r="T14" s="143" t="s">
        <v>92</v>
      </c>
      <c r="U14" s="4">
        <f t="shared" si="0"/>
        <v>139.08</v>
      </c>
      <c r="V14" s="22">
        <f>IF(T14="",0,ROUNDDOWN((POWER((Konst!$C$29-$U14),Konst!$D$29))*Konst!$B$29,0))</f>
        <v>836</v>
      </c>
      <c r="W14" s="145">
        <f t="shared" si="1"/>
        <v>5874</v>
      </c>
      <c r="AB14" s="6"/>
    </row>
    <row r="15" spans="1:23" ht="12.75">
      <c r="A15" s="14" t="s">
        <v>48</v>
      </c>
      <c r="B15" s="20"/>
      <c r="C15" s="21"/>
      <c r="D15" s="26"/>
      <c r="E15" s="143" t="s">
        <v>65</v>
      </c>
      <c r="F15" s="66"/>
      <c r="G15" s="22">
        <f>IF(E15="",0,ROUNDDOWN((POWER((Konst!$C$31-$E15),Konst!$D$31))*Konst!$B$31,0))</f>
        <v>954</v>
      </c>
      <c r="H15" s="142" t="s">
        <v>61</v>
      </c>
      <c r="I15" s="22">
        <f>IF(H15="",0,ROUNDDOWN((POWER((($H15*100)-Konst!$C$32),Konst!$D$32))*Konst!$B$32,0))</f>
        <v>916</v>
      </c>
      <c r="J15" s="142" t="s">
        <v>76</v>
      </c>
      <c r="K15" s="22">
        <f>IF(J15="",0,ROUNDDOWN((POWER(($J15-Konst!$C$34),Konst!$D$34))*Konst!$B$34,0))</f>
        <v>748</v>
      </c>
      <c r="L15" s="142" t="s">
        <v>77</v>
      </c>
      <c r="M15" s="67"/>
      <c r="N15" s="22">
        <f>IF(L15="",0,ROUNDDOWN((POWER((Konst!$C$27-$L15),Konst!$D$27))*Konst!$B$27,0))</f>
        <v>797</v>
      </c>
      <c r="O15" s="142" t="s">
        <v>70</v>
      </c>
      <c r="P15" s="45"/>
      <c r="Q15" s="22">
        <f>IF(O15="",0,ROUNDDOWN((POWER((($O15*100)-Konst!$C$33),Konst!$D$33))*Konst!$B$33,0))</f>
        <v>874</v>
      </c>
      <c r="R15" s="142" t="s">
        <v>88</v>
      </c>
      <c r="S15" s="22">
        <f>IF(R15="",0,ROUNDDOWN((POWER(($R15-Konst!$C$35),Konst!$D$35))*Konst!$B$35,0))</f>
        <v>749</v>
      </c>
      <c r="T15" s="143" t="s">
        <v>92</v>
      </c>
      <c r="U15" s="4">
        <f t="shared" si="0"/>
        <v>139.08</v>
      </c>
      <c r="V15" s="22">
        <f>IF(T15="",0,ROUNDDOWN((POWER((Konst!$C$29-$U15),Konst!$D$29))*Konst!$B$29,0))</f>
        <v>836</v>
      </c>
      <c r="W15" s="145">
        <f t="shared" si="1"/>
        <v>5874</v>
      </c>
    </row>
    <row r="16" spans="1:23" ht="12.75">
      <c r="A16" s="14" t="s">
        <v>49</v>
      </c>
      <c r="B16" s="20"/>
      <c r="C16" s="21"/>
      <c r="D16" s="26"/>
      <c r="E16" s="143" t="s">
        <v>65</v>
      </c>
      <c r="F16" s="66"/>
      <c r="G16" s="22">
        <f>IF(E16="",0,ROUNDDOWN((POWER((Konst!$C$31-$E16),Konst!$D$31))*Konst!$B$31,0))</f>
        <v>954</v>
      </c>
      <c r="H16" s="142" t="s">
        <v>61</v>
      </c>
      <c r="I16" s="22">
        <f>IF(H16="",0,ROUNDDOWN((POWER((($H16*100)-Konst!$C$32),Konst!$D$32))*Konst!$B$32,0))</f>
        <v>916</v>
      </c>
      <c r="J16" s="142" t="s">
        <v>76</v>
      </c>
      <c r="K16" s="22">
        <f>IF(J16="",0,ROUNDDOWN((POWER(($J16-Konst!$C$34),Konst!$D$34))*Konst!$B$34,0))</f>
        <v>748</v>
      </c>
      <c r="L16" s="142" t="s">
        <v>77</v>
      </c>
      <c r="M16" s="67"/>
      <c r="N16" s="22">
        <f>IF(L16="",0,ROUNDDOWN((POWER((Konst!$C$27-$L16),Konst!$D$27))*Konst!$B$27,0))</f>
        <v>797</v>
      </c>
      <c r="O16" s="142" t="s">
        <v>70</v>
      </c>
      <c r="P16" s="45"/>
      <c r="Q16" s="22">
        <f>IF(O16="",0,ROUNDDOWN((POWER((($O16*100)-Konst!$C$33),Konst!$D$33))*Konst!$B$33,0))</f>
        <v>874</v>
      </c>
      <c r="R16" s="142" t="s">
        <v>88</v>
      </c>
      <c r="S16" s="22">
        <f>IF(R16="",0,ROUNDDOWN((POWER(($R16-Konst!$C$35),Konst!$D$35))*Konst!$B$35,0))</f>
        <v>749</v>
      </c>
      <c r="T16" s="143" t="s">
        <v>92</v>
      </c>
      <c r="U16" s="4">
        <f t="shared" si="0"/>
        <v>139.08</v>
      </c>
      <c r="V16" s="22">
        <f>IF(T16="",0,ROUNDDOWN((POWER((Konst!$C$29-$U16),Konst!$D$29))*Konst!$B$29,0))</f>
        <v>836</v>
      </c>
      <c r="W16" s="145">
        <f t="shared" si="1"/>
        <v>5874</v>
      </c>
    </row>
    <row r="17" spans="1:23" ht="12.75">
      <c r="A17" s="14" t="s">
        <v>50</v>
      </c>
      <c r="B17" s="20"/>
      <c r="C17" s="21"/>
      <c r="D17" s="26"/>
      <c r="E17" s="143" t="s">
        <v>65</v>
      </c>
      <c r="F17" s="66"/>
      <c r="G17" s="22">
        <f>IF(E17="",0,ROUNDDOWN((POWER((Konst!$C$31-$E17),Konst!$D$31))*Konst!$B$31,0))</f>
        <v>954</v>
      </c>
      <c r="H17" s="142" t="s">
        <v>61</v>
      </c>
      <c r="I17" s="22">
        <f>IF(H17="",0,ROUNDDOWN((POWER((($H17*100)-Konst!$C$32),Konst!$D$32))*Konst!$B$32,0))</f>
        <v>916</v>
      </c>
      <c r="J17" s="142" t="s">
        <v>76</v>
      </c>
      <c r="K17" s="22">
        <f>IF(J17="",0,ROUNDDOWN((POWER(($J17-Konst!$C$34),Konst!$D$34))*Konst!$B$34,0))</f>
        <v>748</v>
      </c>
      <c r="L17" s="142" t="s">
        <v>77</v>
      </c>
      <c r="M17" s="67"/>
      <c r="N17" s="22">
        <f>IF(L17="",0,ROUNDDOWN((POWER((Konst!$C$27-$L17),Konst!$D$27))*Konst!$B$27,0))</f>
        <v>797</v>
      </c>
      <c r="O17" s="142" t="s">
        <v>70</v>
      </c>
      <c r="P17" s="45"/>
      <c r="Q17" s="22">
        <f>IF(O17="",0,ROUNDDOWN((POWER((($O17*100)-Konst!$C$33),Konst!$D$33))*Konst!$B$33,0))</f>
        <v>874</v>
      </c>
      <c r="R17" s="142" t="s">
        <v>88</v>
      </c>
      <c r="S17" s="22">
        <f>IF(R17="",0,ROUNDDOWN((POWER(($R17-Konst!$C$35),Konst!$D$35))*Konst!$B$35,0))</f>
        <v>749</v>
      </c>
      <c r="T17" s="143" t="s">
        <v>92</v>
      </c>
      <c r="U17" s="4">
        <f t="shared" si="0"/>
        <v>139.08</v>
      </c>
      <c r="V17" s="22">
        <f>IF(T17="",0,ROUNDDOWN((POWER((Konst!$C$29-$U17),Konst!$D$29))*Konst!$B$29,0))</f>
        <v>836</v>
      </c>
      <c r="W17" s="145">
        <f t="shared" si="1"/>
        <v>5874</v>
      </c>
    </row>
    <row r="18" spans="1:23" ht="12.75">
      <c r="A18" s="14" t="s">
        <v>51</v>
      </c>
      <c r="B18" s="20"/>
      <c r="C18" s="21"/>
      <c r="D18" s="26"/>
      <c r="E18" s="143" t="s">
        <v>65</v>
      </c>
      <c r="F18" s="66"/>
      <c r="G18" s="22">
        <f>IF(E18="",0,ROUNDDOWN((POWER((Konst!$C$31-$E18),Konst!$D$31))*Konst!$B$31,0))</f>
        <v>954</v>
      </c>
      <c r="H18" s="142" t="s">
        <v>61</v>
      </c>
      <c r="I18" s="22">
        <f>IF(H18="",0,ROUNDDOWN((POWER((($H18*100)-Konst!$C$32),Konst!$D$32))*Konst!$B$32,0))</f>
        <v>916</v>
      </c>
      <c r="J18" s="142" t="s">
        <v>76</v>
      </c>
      <c r="K18" s="22">
        <f>IF(J18="",0,ROUNDDOWN((POWER(($J18-Konst!$C$34),Konst!$D$34))*Konst!$B$34,0))</f>
        <v>748</v>
      </c>
      <c r="L18" s="142" t="s">
        <v>77</v>
      </c>
      <c r="M18" s="67"/>
      <c r="N18" s="22">
        <f>IF(L18="",0,ROUNDDOWN((POWER((Konst!$C$27-$L18),Konst!$D$27))*Konst!$B$27,0))</f>
        <v>797</v>
      </c>
      <c r="O18" s="142" t="s">
        <v>70</v>
      </c>
      <c r="P18" s="45"/>
      <c r="Q18" s="22">
        <f>IF(O18="",0,ROUNDDOWN((POWER((($O18*100)-Konst!$C$33),Konst!$D$33))*Konst!$B$33,0))</f>
        <v>874</v>
      </c>
      <c r="R18" s="142" t="s">
        <v>88</v>
      </c>
      <c r="S18" s="22">
        <f>IF(R18="",0,ROUNDDOWN((POWER(($R18-Konst!$C$35),Konst!$D$35))*Konst!$B$35,0))</f>
        <v>749</v>
      </c>
      <c r="T18" s="143" t="s">
        <v>92</v>
      </c>
      <c r="U18" s="4">
        <f t="shared" si="0"/>
        <v>139.08</v>
      </c>
      <c r="V18" s="22">
        <f>IF(T18="",0,ROUNDDOWN((POWER((Konst!$C$29-$U18),Konst!$D$29))*Konst!$B$29,0))</f>
        <v>836</v>
      </c>
      <c r="W18" s="145">
        <f t="shared" si="1"/>
        <v>5874</v>
      </c>
    </row>
    <row r="19" spans="1:23" ht="12.75">
      <c r="A19" s="14" t="s">
        <v>52</v>
      </c>
      <c r="B19" s="20"/>
      <c r="C19" s="21"/>
      <c r="D19" s="26"/>
      <c r="E19" s="143" t="s">
        <v>65</v>
      </c>
      <c r="F19" s="66"/>
      <c r="G19" s="22">
        <f>IF(E19="",0,ROUNDDOWN((POWER((Konst!$C$31-$E19),Konst!$D$31))*Konst!$B$31,0))</f>
        <v>954</v>
      </c>
      <c r="H19" s="142" t="s">
        <v>61</v>
      </c>
      <c r="I19" s="22">
        <f>IF(H19="",0,ROUNDDOWN((POWER((($H19*100)-Konst!$C$32),Konst!$D$32))*Konst!$B$32,0))</f>
        <v>916</v>
      </c>
      <c r="J19" s="142" t="s">
        <v>76</v>
      </c>
      <c r="K19" s="22">
        <f>IF(J19="",0,ROUNDDOWN((POWER(($J19-Konst!$C$34),Konst!$D$34))*Konst!$B$34,0))</f>
        <v>748</v>
      </c>
      <c r="L19" s="142" t="s">
        <v>77</v>
      </c>
      <c r="M19" s="67"/>
      <c r="N19" s="22">
        <f>IF(L19="",0,ROUNDDOWN((POWER((Konst!$C$27-$L19),Konst!$D$27))*Konst!$B$27,0))</f>
        <v>797</v>
      </c>
      <c r="O19" s="142" t="s">
        <v>70</v>
      </c>
      <c r="P19" s="45"/>
      <c r="Q19" s="22">
        <f>IF(O19="",0,ROUNDDOWN((POWER((($O19*100)-Konst!$C$33),Konst!$D$33))*Konst!$B$33,0))</f>
        <v>874</v>
      </c>
      <c r="R19" s="142" t="s">
        <v>88</v>
      </c>
      <c r="S19" s="22">
        <f>IF(R19="",0,ROUNDDOWN((POWER(($R19-Konst!$C$35),Konst!$D$35))*Konst!$B$35,0))</f>
        <v>749</v>
      </c>
      <c r="T19" s="143" t="s">
        <v>92</v>
      </c>
      <c r="U19" s="4">
        <f t="shared" si="0"/>
        <v>139.08</v>
      </c>
      <c r="V19" s="22">
        <f>IF(T19="",0,ROUNDDOWN((POWER((Konst!$C$29-$U19),Konst!$D$29))*Konst!$B$29,0))</f>
        <v>836</v>
      </c>
      <c r="W19" s="145">
        <f t="shared" si="1"/>
        <v>5874</v>
      </c>
    </row>
    <row r="20" spans="1:23" ht="12.75">
      <c r="A20" s="14" t="s">
        <v>53</v>
      </c>
      <c r="B20" s="20"/>
      <c r="C20" s="21"/>
      <c r="D20" s="26"/>
      <c r="E20" s="143" t="s">
        <v>65</v>
      </c>
      <c r="F20" s="66"/>
      <c r="G20" s="22">
        <f>IF(E20="",0,ROUNDDOWN((POWER((Konst!$C$31-$E20),Konst!$D$31))*Konst!$B$31,0))</f>
        <v>954</v>
      </c>
      <c r="H20" s="142" t="s">
        <v>61</v>
      </c>
      <c r="I20" s="22">
        <f>IF(H20="",0,ROUNDDOWN((POWER((($H20*100)-Konst!$C$32),Konst!$D$32))*Konst!$B$32,0))</f>
        <v>916</v>
      </c>
      <c r="J20" s="142" t="s">
        <v>76</v>
      </c>
      <c r="K20" s="22">
        <f>IF(J20="",0,ROUNDDOWN((POWER(($J20-Konst!$C$34),Konst!$D$34))*Konst!$B$34,0))</f>
        <v>748</v>
      </c>
      <c r="L20" s="142" t="s">
        <v>77</v>
      </c>
      <c r="M20" s="67"/>
      <c r="N20" s="22">
        <f>IF(L20="",0,ROUNDDOWN((POWER((Konst!$C$27-$L20),Konst!$D$27))*Konst!$B$27,0))</f>
        <v>797</v>
      </c>
      <c r="O20" s="142" t="s">
        <v>70</v>
      </c>
      <c r="P20" s="45"/>
      <c r="Q20" s="22">
        <f>IF(O20="",0,ROUNDDOWN((POWER((($O20*100)-Konst!$C$33),Konst!$D$33))*Konst!$B$33,0))</f>
        <v>874</v>
      </c>
      <c r="R20" s="142" t="s">
        <v>88</v>
      </c>
      <c r="S20" s="22">
        <f>IF(R20="",0,ROUNDDOWN((POWER(($R20-Konst!$C$35),Konst!$D$35))*Konst!$B$35,0))</f>
        <v>749</v>
      </c>
      <c r="T20" s="143" t="s">
        <v>92</v>
      </c>
      <c r="U20" s="4">
        <f t="shared" si="0"/>
        <v>139.08</v>
      </c>
      <c r="V20" s="22">
        <f>IF(T20="",0,ROUNDDOWN((POWER((Konst!$C$29-$U20),Konst!$D$29))*Konst!$B$29,0))</f>
        <v>836</v>
      </c>
      <c r="W20" s="145">
        <f t="shared" si="1"/>
        <v>5874</v>
      </c>
    </row>
    <row r="21" spans="1:23" ht="12.75">
      <c r="A21" s="14" t="s">
        <v>54</v>
      </c>
      <c r="B21" s="20"/>
      <c r="C21" s="21"/>
      <c r="D21" s="26"/>
      <c r="E21" s="143" t="s">
        <v>65</v>
      </c>
      <c r="F21" s="66"/>
      <c r="G21" s="22">
        <f>IF(E21="",0,ROUNDDOWN((POWER((Konst!$C$31-$E21),Konst!$D$31))*Konst!$B$31,0))</f>
        <v>954</v>
      </c>
      <c r="H21" s="142" t="s">
        <v>61</v>
      </c>
      <c r="I21" s="22">
        <f>IF(H21="",0,ROUNDDOWN((POWER((($H21*100)-Konst!$C$32),Konst!$D$32))*Konst!$B$32,0))</f>
        <v>916</v>
      </c>
      <c r="J21" s="142" t="s">
        <v>76</v>
      </c>
      <c r="K21" s="22">
        <f>IF(J21="",0,ROUNDDOWN((POWER(($J21-Konst!$C$34),Konst!$D$34))*Konst!$B$34,0))</f>
        <v>748</v>
      </c>
      <c r="L21" s="142" t="s">
        <v>77</v>
      </c>
      <c r="M21" s="67"/>
      <c r="N21" s="22">
        <f>IF(L21="",0,ROUNDDOWN((POWER((Konst!$C$27-$L21),Konst!$D$27))*Konst!$B$27,0))</f>
        <v>797</v>
      </c>
      <c r="O21" s="142" t="s">
        <v>70</v>
      </c>
      <c r="P21" s="45"/>
      <c r="Q21" s="22">
        <f>IF(O21="",0,ROUNDDOWN((POWER((($O21*100)-Konst!$C$33),Konst!$D$33))*Konst!$B$33,0))</f>
        <v>874</v>
      </c>
      <c r="R21" s="142" t="s">
        <v>88</v>
      </c>
      <c r="S21" s="22">
        <f>IF(R21="",0,ROUNDDOWN((POWER(($R21-Konst!$C$35),Konst!$D$35))*Konst!$B$35,0))</f>
        <v>749</v>
      </c>
      <c r="T21" s="143" t="s">
        <v>92</v>
      </c>
      <c r="U21" s="4">
        <f t="shared" si="0"/>
        <v>139.08</v>
      </c>
      <c r="V21" s="22">
        <f>IF(T21="",0,ROUNDDOWN((POWER((Konst!$C$29-$U21),Konst!$D$29))*Konst!$B$29,0))</f>
        <v>836</v>
      </c>
      <c r="W21" s="145">
        <f t="shared" si="1"/>
        <v>5874</v>
      </c>
    </row>
    <row r="22" spans="1:23" ht="12.75">
      <c r="A22" s="14" t="s">
        <v>55</v>
      </c>
      <c r="B22" s="20"/>
      <c r="C22" s="21"/>
      <c r="D22" s="26"/>
      <c r="E22" s="143" t="s">
        <v>65</v>
      </c>
      <c r="F22" s="66"/>
      <c r="G22" s="22">
        <f>IF(E22="",0,ROUNDDOWN((POWER((Konst!$C$31-$E22),Konst!$D$31))*Konst!$B$31,0))</f>
        <v>954</v>
      </c>
      <c r="H22" s="142" t="s">
        <v>61</v>
      </c>
      <c r="I22" s="22">
        <f>IF(H22="",0,ROUNDDOWN((POWER((($H22*100)-Konst!$C$32),Konst!$D$32))*Konst!$B$32,0))</f>
        <v>916</v>
      </c>
      <c r="J22" s="142" t="s">
        <v>76</v>
      </c>
      <c r="K22" s="22">
        <f>IF(J22="",0,ROUNDDOWN((POWER(($J22-Konst!$C$34),Konst!$D$34))*Konst!$B$34,0))</f>
        <v>748</v>
      </c>
      <c r="L22" s="142" t="s">
        <v>77</v>
      </c>
      <c r="M22" s="67"/>
      <c r="N22" s="22">
        <f>IF(L22="",0,ROUNDDOWN((POWER((Konst!$C$27-$L22),Konst!$D$27))*Konst!$B$27,0))</f>
        <v>797</v>
      </c>
      <c r="O22" s="142" t="s">
        <v>70</v>
      </c>
      <c r="P22" s="45"/>
      <c r="Q22" s="22">
        <f>IF(O22="",0,ROUNDDOWN((POWER((($O22*100)-Konst!$C$33),Konst!$D$33))*Konst!$B$33,0))</f>
        <v>874</v>
      </c>
      <c r="R22" s="142" t="s">
        <v>88</v>
      </c>
      <c r="S22" s="22">
        <f>IF(R22="",0,ROUNDDOWN((POWER(($R22-Konst!$C$35),Konst!$D$35))*Konst!$B$35,0))</f>
        <v>749</v>
      </c>
      <c r="T22" s="143" t="s">
        <v>92</v>
      </c>
      <c r="U22" s="4">
        <f t="shared" si="0"/>
        <v>139.08</v>
      </c>
      <c r="V22" s="22">
        <f>IF(T22="",0,ROUNDDOWN((POWER((Konst!$C$29-$U22),Konst!$D$29))*Konst!$B$29,0))</f>
        <v>836</v>
      </c>
      <c r="W22" s="145">
        <f t="shared" si="1"/>
        <v>5874</v>
      </c>
    </row>
    <row r="23" spans="1:23" ht="12.75">
      <c r="A23" s="14" t="s">
        <v>56</v>
      </c>
      <c r="B23" s="20"/>
      <c r="C23" s="21"/>
      <c r="D23" s="26"/>
      <c r="E23" s="143" t="s">
        <v>65</v>
      </c>
      <c r="F23" s="66"/>
      <c r="G23" s="22">
        <f>IF(E23="",0,ROUNDDOWN((POWER((Konst!$C$31-$E23),Konst!$D$31))*Konst!$B$31,0))</f>
        <v>954</v>
      </c>
      <c r="H23" s="142" t="s">
        <v>61</v>
      </c>
      <c r="I23" s="22">
        <f>IF(H23="",0,ROUNDDOWN((POWER((($H23*100)-Konst!$C$32),Konst!$D$32))*Konst!$B$32,0))</f>
        <v>916</v>
      </c>
      <c r="J23" s="142" t="s">
        <v>76</v>
      </c>
      <c r="K23" s="22">
        <f>IF(J23="",0,ROUNDDOWN((POWER(($J23-Konst!$C$34),Konst!$D$34))*Konst!$B$34,0))</f>
        <v>748</v>
      </c>
      <c r="L23" s="142" t="s">
        <v>77</v>
      </c>
      <c r="M23" s="67"/>
      <c r="N23" s="22">
        <f>IF(L23="",0,ROUNDDOWN((POWER((Konst!$C$27-$L23),Konst!$D$27))*Konst!$B$27,0))</f>
        <v>797</v>
      </c>
      <c r="O23" s="142" t="s">
        <v>70</v>
      </c>
      <c r="P23" s="45"/>
      <c r="Q23" s="22">
        <f>IF(O23="",0,ROUNDDOWN((POWER((($O23*100)-Konst!$C$33),Konst!$D$33))*Konst!$B$33,0))</f>
        <v>874</v>
      </c>
      <c r="R23" s="142" t="s">
        <v>88</v>
      </c>
      <c r="S23" s="22">
        <f>IF(R23="",0,ROUNDDOWN((POWER(($R23-Konst!$C$35),Konst!$D$35))*Konst!$B$35,0))</f>
        <v>749</v>
      </c>
      <c r="T23" s="143" t="s">
        <v>92</v>
      </c>
      <c r="U23" s="4">
        <f t="shared" si="0"/>
        <v>139.08</v>
      </c>
      <c r="V23" s="22">
        <f>IF(T23="",0,ROUNDDOWN((POWER((Konst!$C$29-$U23),Konst!$D$29))*Konst!$B$29,0))</f>
        <v>836</v>
      </c>
      <c r="W23" s="145">
        <f t="shared" si="1"/>
        <v>5874</v>
      </c>
    </row>
    <row r="24" spans="2:6" ht="12.75">
      <c r="B24" s="54"/>
      <c r="F24" s="2"/>
    </row>
    <row r="25" ht="12.75">
      <c r="F25" s="2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6"/>
  <dimension ref="A1:AB66"/>
  <sheetViews>
    <sheetView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3.125" style="2" customWidth="1"/>
    <col min="2" max="2" width="20.125" style="2" customWidth="1"/>
    <col min="3" max="3" width="6.00390625" style="85" bestFit="1" customWidth="1"/>
    <col min="4" max="4" width="15.125" style="56" customWidth="1"/>
    <col min="5" max="5" width="6.875" style="32" customWidth="1"/>
    <col min="6" max="6" width="6.125" style="125" customWidth="1"/>
    <col min="7" max="7" width="5.375" style="23" bestFit="1" customWidth="1"/>
    <col min="8" max="8" width="5.375" style="30" bestFit="1" customWidth="1"/>
    <col min="9" max="9" width="5.125" style="23" customWidth="1"/>
    <col min="10" max="10" width="6.00390625" style="2" customWidth="1"/>
    <col min="11" max="11" width="4.75390625" style="23" customWidth="1"/>
    <col min="12" max="12" width="6.25390625" style="2" bestFit="1" customWidth="1"/>
    <col min="13" max="13" width="4.625" style="43" customWidth="1"/>
    <col min="14" max="14" width="4.00390625" style="23" customWidth="1"/>
    <col min="15" max="15" width="6.25390625" style="2" customWidth="1"/>
    <col min="16" max="16" width="4.375" style="23" customWidth="1"/>
    <col min="17" max="17" width="5.25390625" style="23" customWidth="1"/>
    <col min="18" max="18" width="7.00390625" style="2" customWidth="1"/>
    <col min="19" max="19" width="4.125" style="23" bestFit="1" customWidth="1"/>
    <col min="20" max="20" width="7.25390625" style="2" bestFit="1" customWidth="1"/>
    <col min="21" max="21" width="7.25390625" style="2" hidden="1" customWidth="1"/>
    <col min="22" max="22" width="5.00390625" style="23" bestFit="1" customWidth="1"/>
    <col min="23" max="23" width="8.625" style="2" customWidth="1"/>
    <col min="24" max="31" width="9.125" style="2" customWidth="1"/>
    <col min="32" max="32" width="7.25390625" style="2" customWidth="1"/>
    <col min="33" max="16384" width="9.125" style="2" customWidth="1"/>
  </cols>
  <sheetData>
    <row r="1" spans="1:23" ht="12" customHeight="1">
      <c r="A1" s="8"/>
      <c r="B1" s="9" t="s">
        <v>58</v>
      </c>
      <c r="C1" s="59"/>
      <c r="D1" s="58"/>
      <c r="E1" s="31"/>
      <c r="F1" s="122"/>
      <c r="G1" s="12"/>
      <c r="H1" s="29"/>
      <c r="I1" s="12"/>
      <c r="J1" s="11"/>
      <c r="K1" s="12"/>
      <c r="L1" s="11"/>
      <c r="N1" s="12"/>
      <c r="O1" s="11"/>
      <c r="P1" s="43"/>
      <c r="Q1" s="12"/>
      <c r="R1" s="11"/>
      <c r="S1" s="12"/>
      <c r="T1" s="11"/>
      <c r="U1" s="11"/>
      <c r="V1" s="12"/>
      <c r="W1" s="13"/>
    </row>
    <row r="2" spans="1:23" ht="12.75">
      <c r="A2" s="14"/>
      <c r="B2" s="15"/>
      <c r="C2" s="60"/>
      <c r="D2" s="61"/>
      <c r="E2" s="14" t="s">
        <v>19</v>
      </c>
      <c r="F2" s="123"/>
      <c r="G2" s="17"/>
      <c r="H2" s="18" t="s">
        <v>21</v>
      </c>
      <c r="I2" s="17"/>
      <c r="J2" s="15" t="s">
        <v>35</v>
      </c>
      <c r="K2" s="17"/>
      <c r="L2" s="15" t="s">
        <v>4</v>
      </c>
      <c r="M2" s="76"/>
      <c r="N2" s="17"/>
      <c r="O2" s="15" t="s">
        <v>20</v>
      </c>
      <c r="P2" s="44"/>
      <c r="Q2" s="17"/>
      <c r="R2" s="15" t="s">
        <v>25</v>
      </c>
      <c r="S2" s="17"/>
      <c r="T2" s="15" t="s">
        <v>18</v>
      </c>
      <c r="U2" s="19"/>
      <c r="V2" s="17"/>
      <c r="W2" s="18" t="s">
        <v>26</v>
      </c>
    </row>
    <row r="3" spans="1:24" ht="12.75">
      <c r="A3" s="14" t="s">
        <v>37</v>
      </c>
      <c r="B3" s="53"/>
      <c r="C3" s="83"/>
      <c r="D3" s="53"/>
      <c r="E3" s="142" t="s">
        <v>66</v>
      </c>
      <c r="F3" s="124"/>
      <c r="G3" s="22">
        <f>IF(E3="",0,ROUNDDOWN((POWER((Konst!$C$31-$E3),Konst!$D$31))*Konst!$B$31,0))</f>
        <v>920</v>
      </c>
      <c r="H3" s="146">
        <v>1.72</v>
      </c>
      <c r="I3" s="22">
        <f>IF(H3="",0,ROUNDDOWN((POWER((($H3*100)-Konst!$C$32),Konst!$D$32))*Konst!$B$32,0))</f>
        <v>879</v>
      </c>
      <c r="J3" s="146">
        <v>12.08</v>
      </c>
      <c r="K3" s="22">
        <f>IF(J3="",0,ROUNDDOWN((POWER(($J3-Konst!$C$34),Konst!$D$34))*Konst!$B$34,0))</f>
        <v>666</v>
      </c>
      <c r="L3" s="146">
        <v>25.7</v>
      </c>
      <c r="M3" s="45"/>
      <c r="N3" s="22">
        <f>IF(L3="",0,ROUNDDOWN((POWER((Konst!$C$27-$L3),Konst!$D$27))*Konst!$B$27,0))</f>
        <v>824</v>
      </c>
      <c r="O3" s="142" t="s">
        <v>68</v>
      </c>
      <c r="P3" s="45"/>
      <c r="Q3" s="22">
        <f>IF(O3="",0,ROUNDDOWN((POWER((($O3*100)-Konst!$C$33),Konst!$D$33))*Konst!$B$33,0))</f>
        <v>822</v>
      </c>
      <c r="R3" s="142" t="s">
        <v>89</v>
      </c>
      <c r="S3" s="22">
        <f>IF(R3="",0,ROUNDDOWN((POWER(($R3-Konst!$C$35),Konst!$D$35))*Konst!$B$35,0))</f>
        <v>796</v>
      </c>
      <c r="T3" s="143" t="s">
        <v>94</v>
      </c>
      <c r="U3" s="4">
        <f aca="true" t="shared" si="0" ref="U3:U18">VALUE(60*MID(T3,1,1))+VALUE(MID(T3,3,2))+VALUE(MID(T3,6,2)/100)</f>
        <v>140.16</v>
      </c>
      <c r="V3" s="22">
        <f>IF(T3="",0,ROUNDDOWN((POWER((Konst!$C$29-$U3),Konst!$D$29))*Konst!$B$29,0))</f>
        <v>821</v>
      </c>
      <c r="W3" s="145">
        <f aca="true" t="shared" si="1" ref="W3:W18">SUM(G3,I3,K3,N3,Q3,S3,V3)</f>
        <v>5728</v>
      </c>
      <c r="X3" s="33"/>
    </row>
    <row r="4" spans="1:24" ht="12.75">
      <c r="A4" s="14" t="s">
        <v>38</v>
      </c>
      <c r="B4" s="53"/>
      <c r="C4" s="84"/>
      <c r="D4" s="53"/>
      <c r="E4" s="142" t="s">
        <v>66</v>
      </c>
      <c r="F4" s="124"/>
      <c r="G4" s="22">
        <f>IF(E4="",0,ROUNDDOWN((POWER((Konst!$C$31-$E4),Konst!$D$31))*Konst!$B$31,0))</f>
        <v>920</v>
      </c>
      <c r="H4" s="146">
        <v>1.72</v>
      </c>
      <c r="I4" s="22">
        <f>IF(H4="",0,ROUNDDOWN((POWER((($H4*100)-Konst!$C$32),Konst!$D$32))*Konst!$B$32,0))</f>
        <v>879</v>
      </c>
      <c r="J4" s="146">
        <v>12.08</v>
      </c>
      <c r="K4" s="22">
        <f>IF(J4="",0,ROUNDDOWN((POWER(($J4-Konst!$C$34),Konst!$D$34))*Konst!$B$34,0))</f>
        <v>666</v>
      </c>
      <c r="L4" s="146">
        <v>25.7</v>
      </c>
      <c r="M4" s="45"/>
      <c r="N4" s="22">
        <f>IF(L4="",0,ROUNDDOWN((POWER((Konst!$C$27-$L4),Konst!$D$27))*Konst!$B$27,0))</f>
        <v>824</v>
      </c>
      <c r="O4" s="142" t="s">
        <v>68</v>
      </c>
      <c r="P4" s="45"/>
      <c r="Q4" s="22">
        <f>IF(O4="",0,ROUNDDOWN((POWER((($O4*100)-Konst!$C$33),Konst!$D$33))*Konst!$B$33,0))</f>
        <v>822</v>
      </c>
      <c r="R4" s="142" t="s">
        <v>89</v>
      </c>
      <c r="S4" s="22">
        <f>IF(R4="",0,ROUNDDOWN((POWER(($R4-Konst!$C$35),Konst!$D$35))*Konst!$B$35,0))</f>
        <v>796</v>
      </c>
      <c r="T4" s="143" t="s">
        <v>94</v>
      </c>
      <c r="U4" s="4">
        <f t="shared" si="0"/>
        <v>140.16</v>
      </c>
      <c r="V4" s="22">
        <f>IF(T4="",0,ROUNDDOWN((POWER((Konst!$C$29-$U4),Konst!$D$29))*Konst!$B$29,0))</f>
        <v>821</v>
      </c>
      <c r="W4" s="145">
        <f t="shared" si="1"/>
        <v>5728</v>
      </c>
      <c r="X4" s="33"/>
    </row>
    <row r="5" spans="1:23" ht="12.75">
      <c r="A5" s="14" t="s">
        <v>39</v>
      </c>
      <c r="B5" s="53"/>
      <c r="C5" s="82"/>
      <c r="D5" s="53"/>
      <c r="E5" s="142" t="s">
        <v>66</v>
      </c>
      <c r="F5" s="124"/>
      <c r="G5" s="22">
        <f>IF(E5="",0,ROUNDDOWN((POWER((Konst!$C$31-$E5),Konst!$D$31))*Konst!$B$31,0))</f>
        <v>920</v>
      </c>
      <c r="H5" s="146">
        <v>1.72</v>
      </c>
      <c r="I5" s="22">
        <f>IF(H5="",0,ROUNDDOWN((POWER((($H5*100)-Konst!$C$32),Konst!$D$32))*Konst!$B$32,0))</f>
        <v>879</v>
      </c>
      <c r="J5" s="146">
        <v>12.08</v>
      </c>
      <c r="K5" s="22">
        <f>IF(J5="",0,ROUNDDOWN((POWER(($J5-Konst!$C$34),Konst!$D$34))*Konst!$B$34,0))</f>
        <v>666</v>
      </c>
      <c r="L5" s="146">
        <v>25.7</v>
      </c>
      <c r="M5" s="45"/>
      <c r="N5" s="22">
        <f>IF(L5="",0,ROUNDDOWN((POWER((Konst!$C$27-$L5),Konst!$D$27))*Konst!$B$27,0))</f>
        <v>824</v>
      </c>
      <c r="O5" s="142" t="s">
        <v>68</v>
      </c>
      <c r="P5" s="45"/>
      <c r="Q5" s="22">
        <f>IF(O5="",0,ROUNDDOWN((POWER((($O5*100)-Konst!$C$33),Konst!$D$33))*Konst!$B$33,0))</f>
        <v>822</v>
      </c>
      <c r="R5" s="142" t="s">
        <v>89</v>
      </c>
      <c r="S5" s="22">
        <f>IF(R5="",0,ROUNDDOWN((POWER(($R5-Konst!$C$35),Konst!$D$35))*Konst!$B$35,0))</f>
        <v>796</v>
      </c>
      <c r="T5" s="143" t="s">
        <v>94</v>
      </c>
      <c r="U5" s="4">
        <f t="shared" si="0"/>
        <v>140.16</v>
      </c>
      <c r="V5" s="22">
        <f>IF(T5="",0,ROUNDDOWN((POWER((Konst!$C$29-$U5),Konst!$D$29))*Konst!$B$29,0))</f>
        <v>821</v>
      </c>
      <c r="W5" s="145">
        <f t="shared" si="1"/>
        <v>5728</v>
      </c>
    </row>
    <row r="6" spans="1:23" ht="12.75">
      <c r="A6" s="14" t="s">
        <v>40</v>
      </c>
      <c r="B6" s="53"/>
      <c r="C6" s="82"/>
      <c r="D6" s="53"/>
      <c r="E6" s="142" t="s">
        <v>66</v>
      </c>
      <c r="F6" s="124"/>
      <c r="G6" s="22">
        <f>IF(E6="",0,ROUNDDOWN((POWER((Konst!$C$31-$E6),Konst!$D$31))*Konst!$B$31,0))</f>
        <v>920</v>
      </c>
      <c r="H6" s="146">
        <v>1.72</v>
      </c>
      <c r="I6" s="22">
        <f>IF(H6="",0,ROUNDDOWN((POWER((($H6*100)-Konst!$C$32),Konst!$D$32))*Konst!$B$32,0))</f>
        <v>879</v>
      </c>
      <c r="J6" s="146">
        <v>12.08</v>
      </c>
      <c r="K6" s="22">
        <f>IF(J6="",0,ROUNDDOWN((POWER(($J6-Konst!$C$34),Konst!$D$34))*Konst!$B$34,0))</f>
        <v>666</v>
      </c>
      <c r="L6" s="146">
        <v>25.7</v>
      </c>
      <c r="M6" s="45"/>
      <c r="N6" s="22">
        <f>IF(L6="",0,ROUNDDOWN((POWER((Konst!$C$27-$L6),Konst!$D$27))*Konst!$B$27,0))</f>
        <v>824</v>
      </c>
      <c r="O6" s="142" t="s">
        <v>68</v>
      </c>
      <c r="P6" s="45"/>
      <c r="Q6" s="22">
        <f>IF(O6="",0,ROUNDDOWN((POWER((($O6*100)-Konst!$C$33),Konst!$D$33))*Konst!$B$33,0))</f>
        <v>822</v>
      </c>
      <c r="R6" s="142" t="s">
        <v>89</v>
      </c>
      <c r="S6" s="22">
        <f>IF(R6="",0,ROUNDDOWN((POWER(($R6-Konst!$C$35),Konst!$D$35))*Konst!$B$35,0))</f>
        <v>796</v>
      </c>
      <c r="T6" s="143" t="s">
        <v>94</v>
      </c>
      <c r="U6" s="4">
        <f t="shared" si="0"/>
        <v>140.16</v>
      </c>
      <c r="V6" s="22">
        <f>IF(T6="",0,ROUNDDOWN((POWER((Konst!$C$29-$U6),Konst!$D$29))*Konst!$B$29,0))</f>
        <v>821</v>
      </c>
      <c r="W6" s="145">
        <f t="shared" si="1"/>
        <v>5728</v>
      </c>
    </row>
    <row r="7" spans="1:24" ht="12.75">
      <c r="A7" s="14" t="s">
        <v>41</v>
      </c>
      <c r="B7" s="53"/>
      <c r="C7" s="84"/>
      <c r="D7" s="53"/>
      <c r="E7" s="142" t="s">
        <v>66</v>
      </c>
      <c r="F7" s="124"/>
      <c r="G7" s="22">
        <f>IF(E7="",0,ROUNDDOWN((POWER((Konst!$C$31-$E7),Konst!$D$31))*Konst!$B$31,0))</f>
        <v>920</v>
      </c>
      <c r="H7" s="146">
        <v>1.72</v>
      </c>
      <c r="I7" s="22">
        <f>IF(H7="",0,ROUNDDOWN((POWER((($H7*100)-Konst!$C$32),Konst!$D$32))*Konst!$B$32,0))</f>
        <v>879</v>
      </c>
      <c r="J7" s="146">
        <v>12.08</v>
      </c>
      <c r="K7" s="22">
        <f>IF(J7="",0,ROUNDDOWN((POWER(($J7-Konst!$C$34),Konst!$D$34))*Konst!$B$34,0))</f>
        <v>666</v>
      </c>
      <c r="L7" s="146">
        <v>25.7</v>
      </c>
      <c r="M7" s="45"/>
      <c r="N7" s="22">
        <f>IF(L7="",0,ROUNDDOWN((POWER((Konst!$C$27-$L7),Konst!$D$27))*Konst!$B$27,0))</f>
        <v>824</v>
      </c>
      <c r="O7" s="142" t="s">
        <v>68</v>
      </c>
      <c r="P7" s="45"/>
      <c r="Q7" s="22">
        <f>IF(O7="",0,ROUNDDOWN((POWER((($O7*100)-Konst!$C$33),Konst!$D$33))*Konst!$B$33,0))</f>
        <v>822</v>
      </c>
      <c r="R7" s="142" t="s">
        <v>89</v>
      </c>
      <c r="S7" s="22">
        <f>IF(R7="",0,ROUNDDOWN((POWER(($R7-Konst!$C$35),Konst!$D$35))*Konst!$B$35,0))</f>
        <v>796</v>
      </c>
      <c r="T7" s="143" t="s">
        <v>94</v>
      </c>
      <c r="U7" s="4">
        <f t="shared" si="0"/>
        <v>140.16</v>
      </c>
      <c r="V7" s="22">
        <f>IF(T7="",0,ROUNDDOWN((POWER((Konst!$C$29-$U7),Konst!$D$29))*Konst!$B$29,0))</f>
        <v>821</v>
      </c>
      <c r="W7" s="145">
        <f t="shared" si="1"/>
        <v>5728</v>
      </c>
      <c r="X7" s="33"/>
    </row>
    <row r="8" spans="1:23" ht="12.75">
      <c r="A8" s="14" t="s">
        <v>42</v>
      </c>
      <c r="B8" s="53"/>
      <c r="C8" s="82"/>
      <c r="D8" s="53"/>
      <c r="E8" s="142" t="s">
        <v>66</v>
      </c>
      <c r="F8" s="124"/>
      <c r="G8" s="22">
        <f>IF(E8="",0,ROUNDDOWN((POWER((Konst!$C$31-$E8),Konst!$D$31))*Konst!$B$31,0))</f>
        <v>920</v>
      </c>
      <c r="H8" s="146">
        <v>1.72</v>
      </c>
      <c r="I8" s="22">
        <f>IF(H8="",0,ROUNDDOWN((POWER((($H8*100)-Konst!$C$32),Konst!$D$32))*Konst!$B$32,0))</f>
        <v>879</v>
      </c>
      <c r="J8" s="146">
        <v>12.08</v>
      </c>
      <c r="K8" s="22">
        <f>IF(J8="",0,ROUNDDOWN((POWER(($J8-Konst!$C$34),Konst!$D$34))*Konst!$B$34,0))</f>
        <v>666</v>
      </c>
      <c r="L8" s="146">
        <v>25.7</v>
      </c>
      <c r="M8" s="45"/>
      <c r="N8" s="22">
        <f>IF(L8="",0,ROUNDDOWN((POWER((Konst!$C$27-$L8),Konst!$D$27))*Konst!$B$27,0))</f>
        <v>824</v>
      </c>
      <c r="O8" s="142" t="s">
        <v>68</v>
      </c>
      <c r="P8" s="45"/>
      <c r="Q8" s="22">
        <f>IF(O8="",0,ROUNDDOWN((POWER((($O8*100)-Konst!$C$33),Konst!$D$33))*Konst!$B$33,0))</f>
        <v>822</v>
      </c>
      <c r="R8" s="142" t="s">
        <v>89</v>
      </c>
      <c r="S8" s="22">
        <f>IF(R8="",0,ROUNDDOWN((POWER(($R8-Konst!$C$35),Konst!$D$35))*Konst!$B$35,0))</f>
        <v>796</v>
      </c>
      <c r="T8" s="143" t="s">
        <v>94</v>
      </c>
      <c r="U8" s="4">
        <f t="shared" si="0"/>
        <v>140.16</v>
      </c>
      <c r="V8" s="22">
        <f>IF(T8="",0,ROUNDDOWN((POWER((Konst!$C$29-$U8),Konst!$D$29))*Konst!$B$29,0))</f>
        <v>821</v>
      </c>
      <c r="W8" s="145">
        <f t="shared" si="1"/>
        <v>5728</v>
      </c>
    </row>
    <row r="9" spans="1:24" ht="12.75">
      <c r="A9" s="14" t="s">
        <v>43</v>
      </c>
      <c r="B9" s="53"/>
      <c r="C9" s="82"/>
      <c r="D9" s="53"/>
      <c r="E9" s="142" t="s">
        <v>66</v>
      </c>
      <c r="F9" s="124"/>
      <c r="G9" s="22">
        <f>IF(E9="",0,ROUNDDOWN((POWER((Konst!$C$31-$E9),Konst!$D$31))*Konst!$B$31,0))</f>
        <v>920</v>
      </c>
      <c r="H9" s="146">
        <v>1.72</v>
      </c>
      <c r="I9" s="22">
        <f>IF(H9="",0,ROUNDDOWN((POWER((($H9*100)-Konst!$C$32),Konst!$D$32))*Konst!$B$32,0))</f>
        <v>879</v>
      </c>
      <c r="J9" s="146">
        <v>12.08</v>
      </c>
      <c r="K9" s="22">
        <f>IF(J9="",0,ROUNDDOWN((POWER(($J9-Konst!$C$34),Konst!$D$34))*Konst!$B$34,0))</f>
        <v>666</v>
      </c>
      <c r="L9" s="146">
        <v>25.7</v>
      </c>
      <c r="M9" s="45"/>
      <c r="N9" s="22">
        <f>IF(L9="",0,ROUNDDOWN((POWER((Konst!$C$27-$L9),Konst!$D$27))*Konst!$B$27,0))</f>
        <v>824</v>
      </c>
      <c r="O9" s="142" t="s">
        <v>68</v>
      </c>
      <c r="P9" s="45"/>
      <c r="Q9" s="22">
        <f>IF(O9="",0,ROUNDDOWN((POWER((($O9*100)-Konst!$C$33),Konst!$D$33))*Konst!$B$33,0))</f>
        <v>822</v>
      </c>
      <c r="R9" s="142" t="s">
        <v>89</v>
      </c>
      <c r="S9" s="22">
        <f>IF(R9="",0,ROUNDDOWN((POWER(($R9-Konst!$C$35),Konst!$D$35))*Konst!$B$35,0))</f>
        <v>796</v>
      </c>
      <c r="T9" s="143" t="s">
        <v>94</v>
      </c>
      <c r="U9" s="4">
        <f t="shared" si="0"/>
        <v>140.16</v>
      </c>
      <c r="V9" s="22">
        <f>IF(T9="",0,ROUNDDOWN((POWER((Konst!$C$29-$U9),Konst!$D$29))*Konst!$B$29,0))</f>
        <v>821</v>
      </c>
      <c r="W9" s="145">
        <f t="shared" si="1"/>
        <v>5728</v>
      </c>
      <c r="X9" s="34"/>
    </row>
    <row r="10" spans="1:24" s="28" customFormat="1" ht="12.75">
      <c r="A10" s="14" t="s">
        <v>44</v>
      </c>
      <c r="B10" s="53"/>
      <c r="C10" s="84"/>
      <c r="D10" s="53"/>
      <c r="E10" s="142" t="s">
        <v>66</v>
      </c>
      <c r="F10" s="124"/>
      <c r="G10" s="22">
        <f>IF(E10="",0,ROUNDDOWN((POWER((Konst!$C$31-$E10),Konst!$D$31))*Konst!$B$31,0))</f>
        <v>920</v>
      </c>
      <c r="H10" s="146">
        <v>1.72</v>
      </c>
      <c r="I10" s="22">
        <f>IF(H10="",0,ROUNDDOWN((POWER((($H10*100)-Konst!$C$32),Konst!$D$32))*Konst!$B$32,0))</f>
        <v>879</v>
      </c>
      <c r="J10" s="146">
        <v>12.08</v>
      </c>
      <c r="K10" s="22">
        <f>IF(J10="",0,ROUNDDOWN((POWER(($J10-Konst!$C$34),Konst!$D$34))*Konst!$B$34,0))</f>
        <v>666</v>
      </c>
      <c r="L10" s="146">
        <v>25.7</v>
      </c>
      <c r="M10" s="45"/>
      <c r="N10" s="22">
        <f>IF(L10="",0,ROUNDDOWN((POWER((Konst!$C$27-$L10),Konst!$D$27))*Konst!$B$27,0))</f>
        <v>824</v>
      </c>
      <c r="O10" s="142" t="s">
        <v>68</v>
      </c>
      <c r="P10" s="45"/>
      <c r="Q10" s="22">
        <f>IF(O10="",0,ROUNDDOWN((POWER((($O10*100)-Konst!$C$33),Konst!$D$33))*Konst!$B$33,0))</f>
        <v>822</v>
      </c>
      <c r="R10" s="142" t="s">
        <v>89</v>
      </c>
      <c r="S10" s="22">
        <f>IF(R10="",0,ROUNDDOWN((POWER(($R10-Konst!$C$35),Konst!$D$35))*Konst!$B$35,0))</f>
        <v>796</v>
      </c>
      <c r="T10" s="143" t="s">
        <v>94</v>
      </c>
      <c r="U10" s="4">
        <f t="shared" si="0"/>
        <v>140.16</v>
      </c>
      <c r="V10" s="22">
        <f>IF(T10="",0,ROUNDDOWN((POWER((Konst!$C$29-$U10),Konst!$D$29))*Konst!$B$29,0))</f>
        <v>821</v>
      </c>
      <c r="W10" s="145">
        <f t="shared" si="1"/>
        <v>5728</v>
      </c>
      <c r="X10" s="40"/>
    </row>
    <row r="11" spans="1:23" ht="12.75">
      <c r="A11" s="14" t="s">
        <v>45</v>
      </c>
      <c r="B11" s="53"/>
      <c r="C11" s="82"/>
      <c r="D11" s="53"/>
      <c r="E11" s="142" t="s">
        <v>66</v>
      </c>
      <c r="F11" s="124"/>
      <c r="G11" s="22">
        <f>IF(E11="",0,ROUNDDOWN((POWER((Konst!$C$31-$E11),Konst!$D$31))*Konst!$B$31,0))</f>
        <v>920</v>
      </c>
      <c r="H11" s="146">
        <v>1.72</v>
      </c>
      <c r="I11" s="22">
        <f>IF(H11="",0,ROUNDDOWN((POWER((($H11*100)-Konst!$C$32),Konst!$D$32))*Konst!$B$32,0))</f>
        <v>879</v>
      </c>
      <c r="J11" s="146">
        <v>12.08</v>
      </c>
      <c r="K11" s="22">
        <f>IF(J11="",0,ROUNDDOWN((POWER(($J11-Konst!$C$34),Konst!$D$34))*Konst!$B$34,0))</f>
        <v>666</v>
      </c>
      <c r="L11" s="146">
        <v>25.7</v>
      </c>
      <c r="M11" s="45"/>
      <c r="N11" s="22">
        <f>IF(L11="",0,ROUNDDOWN((POWER((Konst!$C$27-$L11),Konst!$D$27))*Konst!$B$27,0))</f>
        <v>824</v>
      </c>
      <c r="O11" s="142" t="s">
        <v>68</v>
      </c>
      <c r="P11" s="45"/>
      <c r="Q11" s="22">
        <f>IF(O11="",0,ROUNDDOWN((POWER((($O11*100)-Konst!$C$33),Konst!$D$33))*Konst!$B$33,0))</f>
        <v>822</v>
      </c>
      <c r="R11" s="142" t="s">
        <v>89</v>
      </c>
      <c r="S11" s="22">
        <f>IF(R11="",0,ROUNDDOWN((POWER(($R11-Konst!$C$35),Konst!$D$35))*Konst!$B$35,0))</f>
        <v>796</v>
      </c>
      <c r="T11" s="143" t="s">
        <v>94</v>
      </c>
      <c r="U11" s="4">
        <f t="shared" si="0"/>
        <v>140.16</v>
      </c>
      <c r="V11" s="22">
        <f>IF(T11="",0,ROUNDDOWN((POWER((Konst!$C$29-$U11),Konst!$D$29))*Konst!$B$29,0))</f>
        <v>821</v>
      </c>
      <c r="W11" s="145">
        <f t="shared" si="1"/>
        <v>5728</v>
      </c>
    </row>
    <row r="12" spans="1:23" ht="12.75">
      <c r="A12" s="14" t="s">
        <v>46</v>
      </c>
      <c r="B12" s="53"/>
      <c r="C12" s="82"/>
      <c r="D12" s="53"/>
      <c r="E12" s="142" t="s">
        <v>66</v>
      </c>
      <c r="F12" s="124"/>
      <c r="G12" s="22">
        <f>IF(E12="",0,ROUNDDOWN((POWER((Konst!$C$31-$E12),Konst!$D$31))*Konst!$B$31,0))</f>
        <v>920</v>
      </c>
      <c r="H12" s="146">
        <v>1.72</v>
      </c>
      <c r="I12" s="22">
        <f>IF(H12="",0,ROUNDDOWN((POWER((($H12*100)-Konst!$C$32),Konst!$D$32))*Konst!$B$32,0))</f>
        <v>879</v>
      </c>
      <c r="J12" s="146">
        <v>12.08</v>
      </c>
      <c r="K12" s="22">
        <f>IF(J12="",0,ROUNDDOWN((POWER(($J12-Konst!$C$34),Konst!$D$34))*Konst!$B$34,0))</f>
        <v>666</v>
      </c>
      <c r="L12" s="146">
        <v>25.7</v>
      </c>
      <c r="M12" s="45"/>
      <c r="N12" s="22">
        <f>IF(L12="",0,ROUNDDOWN((POWER((Konst!$C$27-$L12),Konst!$D$27))*Konst!$B$27,0))</f>
        <v>824</v>
      </c>
      <c r="O12" s="142" t="s">
        <v>68</v>
      </c>
      <c r="P12" s="45"/>
      <c r="Q12" s="22">
        <f>IF(O12="",0,ROUNDDOWN((POWER((($O12*100)-Konst!$C$33),Konst!$D$33))*Konst!$B$33,0))</f>
        <v>822</v>
      </c>
      <c r="R12" s="142" t="s">
        <v>89</v>
      </c>
      <c r="S12" s="22">
        <f>IF(R12="",0,ROUNDDOWN((POWER(($R12-Konst!$C$35),Konst!$D$35))*Konst!$B$35,0))</f>
        <v>796</v>
      </c>
      <c r="T12" s="143" t="s">
        <v>94</v>
      </c>
      <c r="U12" s="4">
        <f t="shared" si="0"/>
        <v>140.16</v>
      </c>
      <c r="V12" s="22">
        <f>IF(T12="",0,ROUNDDOWN((POWER((Konst!$C$29-$U12),Konst!$D$29))*Konst!$B$29,0))</f>
        <v>821</v>
      </c>
      <c r="W12" s="145">
        <f t="shared" si="1"/>
        <v>5728</v>
      </c>
    </row>
    <row r="13" spans="1:28" ht="12.75">
      <c r="A13" s="14" t="s">
        <v>47</v>
      </c>
      <c r="B13" s="53"/>
      <c r="C13" s="82"/>
      <c r="D13" s="53"/>
      <c r="E13" s="142" t="s">
        <v>66</v>
      </c>
      <c r="F13" s="124"/>
      <c r="G13" s="22">
        <f>IF(E13="",0,ROUNDDOWN((POWER((Konst!$C$31-$E13),Konst!$D$31))*Konst!$B$31,0))</f>
        <v>920</v>
      </c>
      <c r="H13" s="146">
        <v>1.72</v>
      </c>
      <c r="I13" s="22">
        <f>IF(H13="",0,ROUNDDOWN((POWER((($H13*100)-Konst!$C$32),Konst!$D$32))*Konst!$B$32,0))</f>
        <v>879</v>
      </c>
      <c r="J13" s="146">
        <v>12.08</v>
      </c>
      <c r="K13" s="22">
        <f>IF(J13="",0,ROUNDDOWN((POWER(($J13-Konst!$C$34),Konst!$D$34))*Konst!$B$34,0))</f>
        <v>666</v>
      </c>
      <c r="L13" s="146">
        <v>25.7</v>
      </c>
      <c r="M13" s="45"/>
      <c r="N13" s="22">
        <f>IF(L13="",0,ROUNDDOWN((POWER((Konst!$C$27-$L13),Konst!$D$27))*Konst!$B$27,0))</f>
        <v>824</v>
      </c>
      <c r="O13" s="142" t="s">
        <v>68</v>
      </c>
      <c r="P13" s="45"/>
      <c r="Q13" s="22">
        <f>IF(O13="",0,ROUNDDOWN((POWER((($O13*100)-Konst!$C$33),Konst!$D$33))*Konst!$B$33,0))</f>
        <v>822</v>
      </c>
      <c r="R13" s="142" t="s">
        <v>89</v>
      </c>
      <c r="S13" s="22">
        <f>IF(R13="",0,ROUNDDOWN((POWER(($R13-Konst!$C$35),Konst!$D$35))*Konst!$B$35,0))</f>
        <v>796</v>
      </c>
      <c r="T13" s="143" t="s">
        <v>94</v>
      </c>
      <c r="U13" s="4">
        <f t="shared" si="0"/>
        <v>140.16</v>
      </c>
      <c r="V13" s="22">
        <f>IF(T13="",0,ROUNDDOWN((POWER((Konst!$C$29-$U13),Konst!$D$29))*Konst!$B$29,0))</f>
        <v>821</v>
      </c>
      <c r="W13" s="145">
        <f t="shared" si="1"/>
        <v>5728</v>
      </c>
      <c r="AB13" s="3"/>
    </row>
    <row r="14" spans="1:28" ht="12.75">
      <c r="A14" s="14" t="s">
        <v>48</v>
      </c>
      <c r="B14" s="62"/>
      <c r="C14" s="82"/>
      <c r="D14" s="53"/>
      <c r="E14" s="142" t="s">
        <v>66</v>
      </c>
      <c r="F14" s="124"/>
      <c r="G14" s="22">
        <f>IF(E14="",0,ROUNDDOWN((POWER((Konst!$C$31-$E14),Konst!$D$31))*Konst!$B$31,0))</f>
        <v>920</v>
      </c>
      <c r="H14" s="146">
        <v>1.72</v>
      </c>
      <c r="I14" s="22">
        <f>IF(H14="",0,ROUNDDOWN((POWER((($H14*100)-Konst!$C$32),Konst!$D$32))*Konst!$B$32,0))</f>
        <v>879</v>
      </c>
      <c r="J14" s="146">
        <v>12.08</v>
      </c>
      <c r="K14" s="22">
        <f>IF(J14="",0,ROUNDDOWN((POWER(($J14-Konst!$C$34),Konst!$D$34))*Konst!$B$34,0))</f>
        <v>666</v>
      </c>
      <c r="L14" s="146">
        <v>25.7</v>
      </c>
      <c r="M14" s="45"/>
      <c r="N14" s="22">
        <f>IF(L14="",0,ROUNDDOWN((POWER((Konst!$C$27-$L14),Konst!$D$27))*Konst!$B$27,0))</f>
        <v>824</v>
      </c>
      <c r="O14" s="142" t="s">
        <v>68</v>
      </c>
      <c r="P14" s="45"/>
      <c r="Q14" s="22">
        <f>IF(O14="",0,ROUNDDOWN((POWER((($O14*100)-Konst!$C$33),Konst!$D$33))*Konst!$B$33,0))</f>
        <v>822</v>
      </c>
      <c r="R14" s="142" t="s">
        <v>89</v>
      </c>
      <c r="S14" s="22">
        <f>IF(R14="",0,ROUNDDOWN((POWER(($R14-Konst!$C$35),Konst!$D$35))*Konst!$B$35,0))</f>
        <v>796</v>
      </c>
      <c r="T14" s="143" t="s">
        <v>94</v>
      </c>
      <c r="U14" s="4">
        <f t="shared" si="0"/>
        <v>140.16</v>
      </c>
      <c r="V14" s="22">
        <f>IF(T14="",0,ROUNDDOWN((POWER((Konst!$C$29-$U14),Konst!$D$29))*Konst!$B$29,0))</f>
        <v>821</v>
      </c>
      <c r="W14" s="145">
        <f t="shared" si="1"/>
        <v>5728</v>
      </c>
      <c r="AB14" s="6"/>
    </row>
    <row r="15" spans="1:23" ht="12.75">
      <c r="A15" s="14" t="s">
        <v>49</v>
      </c>
      <c r="B15" s="62"/>
      <c r="C15" s="82"/>
      <c r="D15" s="53"/>
      <c r="E15" s="142" t="s">
        <v>66</v>
      </c>
      <c r="F15" s="124"/>
      <c r="G15" s="22">
        <f>IF(E15="",0,ROUNDDOWN((POWER((Konst!$C$31-$E15),Konst!$D$31))*Konst!$B$31,0))</f>
        <v>920</v>
      </c>
      <c r="H15" s="146">
        <v>1.72</v>
      </c>
      <c r="I15" s="22">
        <f>IF(H15="",0,ROUNDDOWN((POWER((($H15*100)-Konst!$C$32),Konst!$D$32))*Konst!$B$32,0))</f>
        <v>879</v>
      </c>
      <c r="J15" s="146">
        <v>12.08</v>
      </c>
      <c r="K15" s="22">
        <f>IF(J15="",0,ROUNDDOWN((POWER(($J15-Konst!$C$34),Konst!$D$34))*Konst!$B$34,0))</f>
        <v>666</v>
      </c>
      <c r="L15" s="146">
        <v>25.7</v>
      </c>
      <c r="M15" s="45"/>
      <c r="N15" s="22">
        <f>IF(L15="",0,ROUNDDOWN((POWER((Konst!$C$27-$L15),Konst!$D$27))*Konst!$B$27,0))</f>
        <v>824</v>
      </c>
      <c r="O15" s="142" t="s">
        <v>68</v>
      </c>
      <c r="P15" s="45"/>
      <c r="Q15" s="22">
        <f>IF(O15="",0,ROUNDDOWN((POWER((($O15*100)-Konst!$C$33),Konst!$D$33))*Konst!$B$33,0))</f>
        <v>822</v>
      </c>
      <c r="R15" s="142" t="s">
        <v>89</v>
      </c>
      <c r="S15" s="22">
        <f>IF(R15="",0,ROUNDDOWN((POWER(($R15-Konst!$C$35),Konst!$D$35))*Konst!$B$35,0))</f>
        <v>796</v>
      </c>
      <c r="T15" s="143" t="s">
        <v>94</v>
      </c>
      <c r="U15" s="4">
        <f t="shared" si="0"/>
        <v>140.16</v>
      </c>
      <c r="V15" s="22">
        <f>IF(T15="",0,ROUNDDOWN((POWER((Konst!$C$29-$U15),Konst!$D$29))*Konst!$B$29,0))</f>
        <v>821</v>
      </c>
      <c r="W15" s="145">
        <f t="shared" si="1"/>
        <v>5728</v>
      </c>
    </row>
    <row r="16" spans="1:24" ht="12.75">
      <c r="A16" s="14" t="s">
        <v>50</v>
      </c>
      <c r="B16" s="53"/>
      <c r="C16" s="82"/>
      <c r="D16" s="53"/>
      <c r="E16" s="142" t="s">
        <v>66</v>
      </c>
      <c r="F16" s="124"/>
      <c r="G16" s="22">
        <f>IF(E16="",0,ROUNDDOWN((POWER((Konst!$C$31-$E16),Konst!$D$31))*Konst!$B$31,0))</f>
        <v>920</v>
      </c>
      <c r="H16" s="146">
        <v>1.72</v>
      </c>
      <c r="I16" s="22">
        <f>IF(H16="",0,ROUNDDOWN((POWER((($H16*100)-Konst!$C$32),Konst!$D$32))*Konst!$B$32,0))</f>
        <v>879</v>
      </c>
      <c r="J16" s="146">
        <v>12.08</v>
      </c>
      <c r="K16" s="22">
        <f>IF(J16="",0,ROUNDDOWN((POWER(($J16-Konst!$C$34),Konst!$D$34))*Konst!$B$34,0))</f>
        <v>666</v>
      </c>
      <c r="L16" s="146">
        <v>25.7</v>
      </c>
      <c r="M16" s="45"/>
      <c r="N16" s="22">
        <f>IF(L16="",0,ROUNDDOWN((POWER((Konst!$C$27-$L16),Konst!$D$27))*Konst!$B$27,0))</f>
        <v>824</v>
      </c>
      <c r="O16" s="142" t="s">
        <v>68</v>
      </c>
      <c r="P16" s="45"/>
      <c r="Q16" s="22">
        <f>IF(O16="",0,ROUNDDOWN((POWER((($O16*100)-Konst!$C$33),Konst!$D$33))*Konst!$B$33,0))</f>
        <v>822</v>
      </c>
      <c r="R16" s="142" t="s">
        <v>89</v>
      </c>
      <c r="S16" s="22">
        <f>IF(R16="",0,ROUNDDOWN((POWER(($R16-Konst!$C$35),Konst!$D$35))*Konst!$B$35,0))</f>
        <v>796</v>
      </c>
      <c r="T16" s="143" t="s">
        <v>94</v>
      </c>
      <c r="U16" s="4">
        <f t="shared" si="0"/>
        <v>140.16</v>
      </c>
      <c r="V16" s="22">
        <f>IF(T16="",0,ROUNDDOWN((POWER((Konst!$C$29-$U16),Konst!$D$29))*Konst!$B$29,0))</f>
        <v>821</v>
      </c>
      <c r="W16" s="145">
        <f t="shared" si="1"/>
        <v>5728</v>
      </c>
      <c r="X16" s="34"/>
    </row>
    <row r="17" spans="1:23" ht="12.75">
      <c r="A17" s="14" t="s">
        <v>57</v>
      </c>
      <c r="B17" s="53"/>
      <c r="C17" s="82"/>
      <c r="D17" s="53"/>
      <c r="E17" s="142" t="s">
        <v>66</v>
      </c>
      <c r="F17" s="124"/>
      <c r="G17" s="22">
        <f>IF(E17="",0,ROUNDDOWN((POWER((Konst!$C$31-$E17),Konst!$D$31))*Konst!$B$31,0))</f>
        <v>920</v>
      </c>
      <c r="H17" s="146">
        <v>1.72</v>
      </c>
      <c r="I17" s="22">
        <f>IF(H17="",0,ROUNDDOWN((POWER((($H17*100)-Konst!$C$32),Konst!$D$32))*Konst!$B$32,0))</f>
        <v>879</v>
      </c>
      <c r="J17" s="146">
        <v>12.08</v>
      </c>
      <c r="K17" s="22">
        <f>IF(J17="",0,ROUNDDOWN((POWER(($J17-Konst!$C$34),Konst!$D$34))*Konst!$B$34,0))</f>
        <v>666</v>
      </c>
      <c r="L17" s="146">
        <v>25.7</v>
      </c>
      <c r="M17" s="45"/>
      <c r="N17" s="22">
        <f>IF(L17="",0,ROUNDDOWN((POWER((Konst!$C$27-$L17),Konst!$D$27))*Konst!$B$27,0))</f>
        <v>824</v>
      </c>
      <c r="O17" s="142" t="s">
        <v>68</v>
      </c>
      <c r="P17" s="45"/>
      <c r="Q17" s="22">
        <f>IF(O17="",0,ROUNDDOWN((POWER((($O17*100)-Konst!$C$33),Konst!$D$33))*Konst!$B$33,0))</f>
        <v>822</v>
      </c>
      <c r="R17" s="142" t="s">
        <v>89</v>
      </c>
      <c r="S17" s="22">
        <f>IF(R17="",0,ROUNDDOWN((POWER(($R17-Konst!$C$35),Konst!$D$35))*Konst!$B$35,0))</f>
        <v>796</v>
      </c>
      <c r="T17" s="143" t="s">
        <v>94</v>
      </c>
      <c r="U17" s="4">
        <f t="shared" si="0"/>
        <v>140.16</v>
      </c>
      <c r="V17" s="22">
        <f>IF(T17="",0,ROUNDDOWN((POWER((Konst!$C$29-$U17),Konst!$D$29))*Konst!$B$29,0))</f>
        <v>821</v>
      </c>
      <c r="W17" s="145">
        <f t="shared" si="1"/>
        <v>5728</v>
      </c>
    </row>
    <row r="18" spans="1:23" ht="12.75">
      <c r="A18" s="14" t="s">
        <v>57</v>
      </c>
      <c r="B18" s="53"/>
      <c r="C18" s="82"/>
      <c r="D18" s="53"/>
      <c r="E18" s="142" t="s">
        <v>66</v>
      </c>
      <c r="F18" s="124"/>
      <c r="G18" s="22">
        <f>IF(E18="",0,ROUNDDOWN((POWER((Konst!$C$31-$E18),Konst!$D$31))*Konst!$B$31,0))</f>
        <v>920</v>
      </c>
      <c r="H18" s="146">
        <v>1.72</v>
      </c>
      <c r="I18" s="22">
        <f>IF(H18="",0,ROUNDDOWN((POWER((($H18*100)-Konst!$C$32),Konst!$D$32))*Konst!$B$32,0))</f>
        <v>879</v>
      </c>
      <c r="J18" s="146">
        <v>12.08</v>
      </c>
      <c r="K18" s="22">
        <f>IF(J18="",0,ROUNDDOWN((POWER(($J18-Konst!$C$34),Konst!$D$34))*Konst!$B$34,0))</f>
        <v>666</v>
      </c>
      <c r="L18" s="146">
        <v>25.7</v>
      </c>
      <c r="M18" s="45"/>
      <c r="N18" s="22">
        <f>IF(L18="",0,ROUNDDOWN((POWER((Konst!$C$27-$L18),Konst!$D$27))*Konst!$B$27,0))</f>
        <v>824</v>
      </c>
      <c r="O18" s="142" t="s">
        <v>68</v>
      </c>
      <c r="P18" s="45"/>
      <c r="Q18" s="22">
        <f>IF(O18="",0,ROUNDDOWN((POWER((($O18*100)-Konst!$C$33),Konst!$D$33))*Konst!$B$33,0))</f>
        <v>822</v>
      </c>
      <c r="R18" s="142" t="s">
        <v>89</v>
      </c>
      <c r="S18" s="22">
        <f>IF(R18="",0,ROUNDDOWN((POWER(($R18-Konst!$C$35),Konst!$D$35))*Konst!$B$35,0))</f>
        <v>796</v>
      </c>
      <c r="T18" s="143" t="s">
        <v>94</v>
      </c>
      <c r="U18" s="4">
        <f t="shared" si="0"/>
        <v>140.16</v>
      </c>
      <c r="V18" s="22">
        <f>IF(T18="",0,ROUNDDOWN((POWER((Konst!$C$29-$U18),Konst!$D$29))*Konst!$B$29,0))</f>
        <v>821</v>
      </c>
      <c r="W18" s="145">
        <f t="shared" si="1"/>
        <v>5728</v>
      </c>
    </row>
    <row r="19" spans="1:24" ht="12.75">
      <c r="A19" s="33"/>
      <c r="B19" s="54"/>
      <c r="E19" s="38"/>
      <c r="H19" s="39"/>
      <c r="J19" s="33"/>
      <c r="L19" s="33"/>
      <c r="O19" s="33"/>
      <c r="R19" s="33"/>
      <c r="T19" s="33"/>
      <c r="U19" s="33"/>
      <c r="W19" s="33"/>
      <c r="X19" s="33"/>
    </row>
    <row r="20" spans="1:24" ht="12.75">
      <c r="A20" s="33"/>
      <c r="B20" s="54"/>
      <c r="C20" s="86"/>
      <c r="E20" s="38"/>
      <c r="H20" s="39"/>
      <c r="J20" s="33"/>
      <c r="L20" s="33"/>
      <c r="O20" s="33"/>
      <c r="R20" s="33"/>
      <c r="T20" s="33"/>
      <c r="U20" s="33"/>
      <c r="W20" s="33"/>
      <c r="X20" s="33"/>
    </row>
    <row r="21" spans="1:24" ht="12.75">
      <c r="A21" s="33"/>
      <c r="B21" s="33"/>
      <c r="E21" s="38"/>
      <c r="H21" s="39"/>
      <c r="J21" s="33"/>
      <c r="L21" s="33"/>
      <c r="O21" s="33"/>
      <c r="R21" s="33"/>
      <c r="T21" s="33"/>
      <c r="U21" s="33"/>
      <c r="W21" s="33"/>
      <c r="X21" s="33"/>
    </row>
    <row r="22" spans="1:23" ht="12" customHeight="1">
      <c r="A22" s="35"/>
      <c r="B22" s="71"/>
      <c r="C22" s="133"/>
      <c r="D22" s="117"/>
      <c r="E22" s="116"/>
      <c r="F22" s="134"/>
      <c r="G22" s="79"/>
      <c r="H22" s="87"/>
      <c r="I22" s="79"/>
      <c r="J22" s="37"/>
      <c r="K22" s="79"/>
      <c r="L22" s="37"/>
      <c r="M22" s="78"/>
      <c r="N22" s="79"/>
      <c r="O22" s="37"/>
      <c r="P22" s="78"/>
      <c r="Q22" s="79"/>
      <c r="R22" s="37"/>
      <c r="S22" s="79"/>
      <c r="T22" s="37"/>
      <c r="U22" s="37"/>
      <c r="V22" s="79"/>
      <c r="W22" s="72"/>
    </row>
    <row r="23" spans="1:24" s="28" customFormat="1" ht="12.75">
      <c r="A23" s="35"/>
      <c r="B23" s="5"/>
      <c r="C23" s="107"/>
      <c r="D23" s="5"/>
      <c r="E23" s="93"/>
      <c r="F23" s="126"/>
      <c r="G23" s="92"/>
      <c r="H23" s="108"/>
      <c r="I23" s="92"/>
      <c r="J23" s="108"/>
      <c r="K23" s="92"/>
      <c r="L23" s="108"/>
      <c r="M23" s="94"/>
      <c r="N23" s="92"/>
      <c r="O23" s="93"/>
      <c r="P23" s="94"/>
      <c r="Q23" s="92"/>
      <c r="R23" s="93"/>
      <c r="S23" s="92"/>
      <c r="T23" s="91"/>
      <c r="U23" s="95"/>
      <c r="V23" s="92"/>
      <c r="W23" s="89"/>
      <c r="X23" s="109"/>
    </row>
    <row r="24" spans="1:24" ht="12.75">
      <c r="A24" s="35"/>
      <c r="B24" s="101"/>
      <c r="C24" s="104"/>
      <c r="D24" s="101"/>
      <c r="E24" s="87"/>
      <c r="F24" s="127"/>
      <c r="G24" s="36"/>
      <c r="H24" s="105"/>
      <c r="I24" s="36"/>
      <c r="J24" s="105"/>
      <c r="K24" s="36"/>
      <c r="L24" s="105"/>
      <c r="M24" s="88"/>
      <c r="N24" s="36"/>
      <c r="O24" s="87"/>
      <c r="P24" s="88"/>
      <c r="Q24" s="36"/>
      <c r="R24" s="87"/>
      <c r="S24" s="36"/>
      <c r="T24" s="37"/>
      <c r="U24" s="7"/>
      <c r="V24" s="36"/>
      <c r="W24" s="90"/>
      <c r="X24" s="6"/>
    </row>
    <row r="25" spans="1:24" ht="12.75">
      <c r="A25" s="35"/>
      <c r="B25" s="101"/>
      <c r="C25" s="100"/>
      <c r="D25" s="101"/>
      <c r="E25" s="87"/>
      <c r="F25" s="127"/>
      <c r="G25" s="36"/>
      <c r="H25" s="105"/>
      <c r="I25" s="36"/>
      <c r="J25" s="105"/>
      <c r="K25" s="36"/>
      <c r="L25" s="105"/>
      <c r="M25" s="88"/>
      <c r="N25" s="36"/>
      <c r="O25" s="87"/>
      <c r="P25" s="88"/>
      <c r="Q25" s="36"/>
      <c r="R25" s="87"/>
      <c r="S25" s="36"/>
      <c r="T25" s="37"/>
      <c r="U25" s="7"/>
      <c r="V25" s="36"/>
      <c r="W25" s="90"/>
      <c r="X25" s="98"/>
    </row>
    <row r="26" spans="1:24" ht="12.75">
      <c r="A26" s="35"/>
      <c r="B26" s="101"/>
      <c r="C26" s="104"/>
      <c r="D26" s="101"/>
      <c r="E26" s="87"/>
      <c r="F26" s="127"/>
      <c r="G26" s="36"/>
      <c r="H26" s="105"/>
      <c r="I26" s="36"/>
      <c r="J26" s="105"/>
      <c r="K26" s="36"/>
      <c r="L26" s="105"/>
      <c r="M26" s="88"/>
      <c r="N26" s="36"/>
      <c r="O26" s="87"/>
      <c r="P26" s="88"/>
      <c r="Q26" s="36"/>
      <c r="R26" s="87"/>
      <c r="S26" s="36"/>
      <c r="T26" s="37"/>
      <c r="U26" s="7"/>
      <c r="V26" s="36"/>
      <c r="W26" s="90"/>
      <c r="X26" s="6"/>
    </row>
    <row r="27" spans="1:24" ht="12.75">
      <c r="A27" s="35"/>
      <c r="B27" s="101"/>
      <c r="C27" s="104"/>
      <c r="D27" s="101"/>
      <c r="E27" s="87"/>
      <c r="F27" s="127"/>
      <c r="G27" s="36"/>
      <c r="H27" s="105"/>
      <c r="I27" s="36"/>
      <c r="J27" s="105"/>
      <c r="K27" s="36"/>
      <c r="L27" s="105"/>
      <c r="M27" s="88"/>
      <c r="N27" s="36"/>
      <c r="O27" s="87"/>
      <c r="P27" s="88"/>
      <c r="Q27" s="36"/>
      <c r="R27" s="87"/>
      <c r="S27" s="36"/>
      <c r="T27" s="37"/>
      <c r="U27" s="7"/>
      <c r="V27" s="36"/>
      <c r="W27" s="89"/>
      <c r="X27" s="6"/>
    </row>
    <row r="28" spans="1:23" s="28" customFormat="1" ht="12" customHeight="1">
      <c r="A28" s="8"/>
      <c r="B28" s="5"/>
      <c r="C28" s="110"/>
      <c r="D28" s="111"/>
      <c r="E28" s="112"/>
      <c r="F28" s="128"/>
      <c r="G28" s="113"/>
      <c r="H28" s="114"/>
      <c r="I28" s="113"/>
      <c r="J28" s="115"/>
      <c r="K28" s="113"/>
      <c r="L28" s="115"/>
      <c r="M28" s="96"/>
      <c r="N28" s="113"/>
      <c r="O28" s="115"/>
      <c r="P28" s="96"/>
      <c r="Q28" s="113"/>
      <c r="R28" s="115"/>
      <c r="S28" s="113"/>
      <c r="T28" s="115"/>
      <c r="U28" s="115"/>
      <c r="V28" s="113"/>
      <c r="W28" s="106"/>
    </row>
    <row r="29" spans="1:24" ht="12.75">
      <c r="A29" s="35"/>
      <c r="B29" s="101"/>
      <c r="C29" s="104"/>
      <c r="D29" s="101"/>
      <c r="E29" s="87"/>
      <c r="F29" s="127"/>
      <c r="G29" s="36"/>
      <c r="H29" s="105"/>
      <c r="I29" s="36"/>
      <c r="J29" s="105"/>
      <c r="K29" s="36"/>
      <c r="L29" s="105"/>
      <c r="M29" s="88"/>
      <c r="N29" s="36"/>
      <c r="O29" s="87"/>
      <c r="P29" s="88"/>
      <c r="Q29" s="36"/>
      <c r="R29" s="87"/>
      <c r="S29" s="36"/>
      <c r="T29" s="37"/>
      <c r="U29" s="7"/>
      <c r="V29" s="36"/>
      <c r="W29" s="90"/>
      <c r="X29" s="6"/>
    </row>
    <row r="30" spans="1:24" ht="12.75">
      <c r="A30" s="35"/>
      <c r="B30" s="101"/>
      <c r="C30" s="104"/>
      <c r="D30" s="101"/>
      <c r="E30" s="87"/>
      <c r="F30" s="127"/>
      <c r="G30" s="36"/>
      <c r="H30" s="105"/>
      <c r="I30" s="36"/>
      <c r="J30" s="105"/>
      <c r="K30" s="36"/>
      <c r="L30" s="105"/>
      <c r="M30" s="88"/>
      <c r="N30" s="36"/>
      <c r="O30" s="87"/>
      <c r="P30" s="88"/>
      <c r="Q30" s="36"/>
      <c r="R30" s="87"/>
      <c r="S30" s="36"/>
      <c r="T30" s="37"/>
      <c r="U30" s="7"/>
      <c r="V30" s="36"/>
      <c r="W30" s="90"/>
      <c r="X30" s="97"/>
    </row>
    <row r="31" spans="1:24" ht="12.75">
      <c r="A31" s="35"/>
      <c r="B31" s="101"/>
      <c r="C31" s="104"/>
      <c r="D31" s="101"/>
      <c r="E31" s="87"/>
      <c r="F31" s="127"/>
      <c r="G31" s="36"/>
      <c r="H31" s="105"/>
      <c r="I31" s="36"/>
      <c r="J31" s="105"/>
      <c r="K31" s="36"/>
      <c r="L31" s="105"/>
      <c r="M31" s="88"/>
      <c r="N31" s="36"/>
      <c r="O31" s="87"/>
      <c r="P31" s="88"/>
      <c r="Q31" s="36"/>
      <c r="R31" s="87"/>
      <c r="S31" s="36"/>
      <c r="T31" s="37"/>
      <c r="U31" s="7"/>
      <c r="V31" s="36"/>
      <c r="W31" s="90"/>
      <c r="X31" s="6"/>
    </row>
    <row r="32" spans="1:24" ht="12.75">
      <c r="A32" s="35"/>
      <c r="B32" s="101"/>
      <c r="C32" s="104"/>
      <c r="D32" s="101"/>
      <c r="E32" s="87"/>
      <c r="F32" s="127"/>
      <c r="G32" s="36"/>
      <c r="H32" s="105"/>
      <c r="I32" s="36"/>
      <c r="J32" s="105"/>
      <c r="K32" s="36"/>
      <c r="L32" s="105"/>
      <c r="M32" s="88"/>
      <c r="N32" s="36"/>
      <c r="O32" s="87"/>
      <c r="P32" s="88"/>
      <c r="Q32" s="36"/>
      <c r="R32" s="87"/>
      <c r="S32" s="36"/>
      <c r="T32" s="37"/>
      <c r="U32" s="7"/>
      <c r="V32" s="36"/>
      <c r="W32" s="89"/>
      <c r="X32" s="6"/>
    </row>
    <row r="33" spans="1:24" s="28" customFormat="1" ht="12.75">
      <c r="A33" s="35"/>
      <c r="B33" s="5"/>
      <c r="C33" s="107"/>
      <c r="D33" s="5"/>
      <c r="E33" s="93"/>
      <c r="F33" s="126"/>
      <c r="G33" s="92"/>
      <c r="H33" s="108"/>
      <c r="I33" s="92"/>
      <c r="J33" s="108"/>
      <c r="K33" s="92"/>
      <c r="L33" s="108"/>
      <c r="M33" s="94"/>
      <c r="N33" s="92"/>
      <c r="O33" s="93"/>
      <c r="P33" s="94"/>
      <c r="Q33" s="92"/>
      <c r="R33" s="93"/>
      <c r="S33" s="92"/>
      <c r="T33" s="91"/>
      <c r="U33" s="95"/>
      <c r="V33" s="92"/>
      <c r="W33" s="89"/>
      <c r="X33" s="109"/>
    </row>
    <row r="34" spans="1:24" ht="12.75">
      <c r="A34" s="35"/>
      <c r="B34" s="101"/>
      <c r="C34" s="100"/>
      <c r="D34" s="101"/>
      <c r="E34" s="87"/>
      <c r="F34" s="127"/>
      <c r="G34" s="36"/>
      <c r="H34" s="105"/>
      <c r="I34" s="36"/>
      <c r="J34" s="105"/>
      <c r="K34" s="36"/>
      <c r="L34" s="105"/>
      <c r="M34" s="88"/>
      <c r="N34" s="36"/>
      <c r="O34" s="87"/>
      <c r="P34" s="88"/>
      <c r="Q34" s="36"/>
      <c r="R34" s="87"/>
      <c r="S34" s="36"/>
      <c r="T34" s="37"/>
      <c r="U34" s="7"/>
      <c r="V34" s="36"/>
      <c r="W34" s="90"/>
      <c r="X34" s="98"/>
    </row>
    <row r="35" spans="1:24" ht="12.75">
      <c r="A35" s="35"/>
      <c r="B35" s="101"/>
      <c r="C35" s="104"/>
      <c r="D35" s="101"/>
      <c r="E35" s="87"/>
      <c r="F35" s="127"/>
      <c r="G35" s="36"/>
      <c r="H35" s="105"/>
      <c r="I35" s="36"/>
      <c r="J35" s="105"/>
      <c r="K35" s="36"/>
      <c r="L35" s="105"/>
      <c r="M35" s="88"/>
      <c r="N35" s="36"/>
      <c r="O35" s="87"/>
      <c r="P35" s="88"/>
      <c r="Q35" s="36"/>
      <c r="R35" s="87"/>
      <c r="S35" s="36"/>
      <c r="T35" s="37"/>
      <c r="U35" s="7"/>
      <c r="V35" s="36"/>
      <c r="W35" s="90"/>
      <c r="X35" s="6"/>
    </row>
    <row r="36" spans="1:24" s="28" customFormat="1" ht="12.75">
      <c r="A36" s="35"/>
      <c r="B36" s="101"/>
      <c r="C36" s="100"/>
      <c r="D36" s="101"/>
      <c r="E36" s="87"/>
      <c r="F36" s="127"/>
      <c r="G36" s="36"/>
      <c r="H36" s="105"/>
      <c r="I36" s="36"/>
      <c r="J36" s="105"/>
      <c r="K36" s="36"/>
      <c r="L36" s="105"/>
      <c r="M36" s="88"/>
      <c r="N36" s="36"/>
      <c r="O36" s="87"/>
      <c r="P36" s="88"/>
      <c r="Q36" s="36"/>
      <c r="R36" s="87"/>
      <c r="S36" s="36"/>
      <c r="T36" s="37"/>
      <c r="U36" s="7"/>
      <c r="V36" s="36"/>
      <c r="W36" s="90"/>
      <c r="X36" s="99"/>
    </row>
    <row r="37" spans="1:24" ht="12.75">
      <c r="A37" s="98"/>
      <c r="B37" s="98"/>
      <c r="C37" s="100"/>
      <c r="D37" s="101"/>
      <c r="E37" s="102"/>
      <c r="F37" s="129"/>
      <c r="G37" s="36"/>
      <c r="H37" s="103"/>
      <c r="I37" s="36"/>
      <c r="J37" s="98"/>
      <c r="K37" s="36"/>
      <c r="L37" s="98"/>
      <c r="M37" s="78"/>
      <c r="N37" s="36"/>
      <c r="O37" s="98"/>
      <c r="P37" s="36"/>
      <c r="Q37" s="36"/>
      <c r="R37" s="98"/>
      <c r="S37" s="36"/>
      <c r="T37" s="98"/>
      <c r="U37" s="98"/>
      <c r="V37" s="36"/>
      <c r="W37" s="98"/>
      <c r="X37" s="98"/>
    </row>
    <row r="38" spans="1:24" ht="12.75">
      <c r="A38" s="98"/>
      <c r="B38" s="118"/>
      <c r="C38" s="100"/>
      <c r="D38" s="101"/>
      <c r="E38" s="102"/>
      <c r="F38" s="129"/>
      <c r="G38" s="36"/>
      <c r="H38" s="103"/>
      <c r="I38" s="36"/>
      <c r="J38" s="98"/>
      <c r="K38" s="36"/>
      <c r="L38" s="98"/>
      <c r="M38" s="78"/>
      <c r="N38" s="36"/>
      <c r="O38" s="98"/>
      <c r="P38" s="36"/>
      <c r="Q38" s="36"/>
      <c r="R38" s="98"/>
      <c r="S38" s="36"/>
      <c r="T38" s="98"/>
      <c r="U38" s="98"/>
      <c r="V38" s="36"/>
      <c r="W38" s="98"/>
      <c r="X38" s="98"/>
    </row>
    <row r="39" spans="1:24" ht="12.75">
      <c r="A39" s="33"/>
      <c r="B39" s="33"/>
      <c r="E39" s="38"/>
      <c r="H39" s="39"/>
      <c r="J39" s="33"/>
      <c r="L39" s="33"/>
      <c r="O39" s="33"/>
      <c r="R39" s="33"/>
      <c r="T39" s="33"/>
      <c r="U39" s="33"/>
      <c r="W39" s="33"/>
      <c r="X39" s="33"/>
    </row>
    <row r="40" spans="1:24" ht="12.75">
      <c r="A40" s="33"/>
      <c r="B40" s="33"/>
      <c r="E40" s="38"/>
      <c r="H40" s="39"/>
      <c r="J40" s="33"/>
      <c r="L40" s="33"/>
      <c r="O40" s="33"/>
      <c r="R40" s="33"/>
      <c r="T40" s="33"/>
      <c r="U40" s="33"/>
      <c r="W40" s="33"/>
      <c r="X40" s="33"/>
    </row>
    <row r="41" spans="1:24" ht="12.75">
      <c r="A41" s="33"/>
      <c r="B41" s="1"/>
      <c r="C41" s="86"/>
      <c r="E41" s="38"/>
      <c r="H41" s="39"/>
      <c r="J41" s="33"/>
      <c r="L41" s="33"/>
      <c r="O41" s="33"/>
      <c r="R41" s="33"/>
      <c r="T41" s="33"/>
      <c r="U41" s="33"/>
      <c r="W41" s="33"/>
      <c r="X41" s="33"/>
    </row>
    <row r="42" spans="1:24" ht="12.75">
      <c r="A42" s="33"/>
      <c r="B42" s="33"/>
      <c r="E42" s="38"/>
      <c r="H42" s="39"/>
      <c r="J42" s="33"/>
      <c r="L42" s="33"/>
      <c r="O42" s="33"/>
      <c r="R42" s="33"/>
      <c r="T42" s="33"/>
      <c r="U42" s="33"/>
      <c r="W42" s="33"/>
      <c r="X42" s="40"/>
    </row>
    <row r="43" spans="1:24" ht="12.75">
      <c r="A43" s="33"/>
      <c r="B43" s="33"/>
      <c r="E43" s="38"/>
      <c r="H43" s="39"/>
      <c r="J43" s="33"/>
      <c r="L43" s="33"/>
      <c r="O43" s="33"/>
      <c r="R43" s="33"/>
      <c r="T43" s="33"/>
      <c r="U43" s="33"/>
      <c r="W43" s="33"/>
      <c r="X43" s="33"/>
    </row>
    <row r="44" spans="1:24" ht="12.75">
      <c r="A44" s="33"/>
      <c r="B44" s="33"/>
      <c r="E44" s="38"/>
      <c r="H44" s="39"/>
      <c r="J44" s="33"/>
      <c r="L44" s="33"/>
      <c r="O44" s="33"/>
      <c r="R44" s="33"/>
      <c r="T44" s="33"/>
      <c r="U44" s="33"/>
      <c r="W44" s="33"/>
      <c r="X44" s="33"/>
    </row>
    <row r="45" spans="1:24" ht="12.75">
      <c r="A45" s="33"/>
      <c r="B45" s="33"/>
      <c r="E45" s="38"/>
      <c r="H45" s="39"/>
      <c r="J45" s="33"/>
      <c r="L45" s="33"/>
      <c r="O45" s="33"/>
      <c r="R45" s="33"/>
      <c r="T45" s="33"/>
      <c r="U45" s="33"/>
      <c r="W45" s="33"/>
      <c r="X45" s="33"/>
    </row>
    <row r="46" spans="1:24" ht="12.75">
      <c r="A46" s="33"/>
      <c r="B46" s="1"/>
      <c r="C46" s="86"/>
      <c r="E46" s="38"/>
      <c r="H46" s="39"/>
      <c r="J46" s="33"/>
      <c r="L46" s="33"/>
      <c r="O46" s="33"/>
      <c r="R46" s="33"/>
      <c r="T46" s="33"/>
      <c r="U46" s="33"/>
      <c r="W46" s="33"/>
      <c r="X46" s="33"/>
    </row>
    <row r="47" spans="1:24" ht="12.75">
      <c r="A47" s="33"/>
      <c r="B47" s="33"/>
      <c r="E47" s="38"/>
      <c r="H47" s="39"/>
      <c r="J47" s="33"/>
      <c r="L47" s="33"/>
      <c r="O47" s="33"/>
      <c r="R47" s="33"/>
      <c r="T47" s="33"/>
      <c r="U47" s="33"/>
      <c r="W47" s="33"/>
      <c r="X47" s="40"/>
    </row>
    <row r="48" spans="1:24" ht="12.75">
      <c r="A48" s="33"/>
      <c r="B48" s="54"/>
      <c r="E48" s="38"/>
      <c r="H48" s="39"/>
      <c r="J48" s="33"/>
      <c r="L48" s="33"/>
      <c r="O48" s="33"/>
      <c r="R48" s="33"/>
      <c r="T48" s="33"/>
      <c r="U48" s="33"/>
      <c r="W48" s="33"/>
      <c r="X48" s="33"/>
    </row>
    <row r="49" spans="1:24" s="28" customFormat="1" ht="12.75">
      <c r="A49" s="33"/>
      <c r="B49" s="27"/>
      <c r="C49" s="85"/>
      <c r="D49" s="56"/>
      <c r="E49" s="38"/>
      <c r="F49" s="125"/>
      <c r="G49" s="23"/>
      <c r="H49" s="39"/>
      <c r="I49" s="23"/>
      <c r="J49" s="33"/>
      <c r="K49" s="23"/>
      <c r="L49" s="33"/>
      <c r="M49" s="43"/>
      <c r="N49" s="23"/>
      <c r="O49" s="33"/>
      <c r="P49" s="23"/>
      <c r="Q49" s="23"/>
      <c r="R49" s="33"/>
      <c r="S49" s="23"/>
      <c r="T49" s="33"/>
      <c r="U49" s="33"/>
      <c r="V49" s="23"/>
      <c r="W49" s="33"/>
      <c r="X49" s="33"/>
    </row>
    <row r="50" spans="1:24" ht="12.75">
      <c r="A50" s="33"/>
      <c r="B50" s="33"/>
      <c r="E50" s="33"/>
      <c r="F50" s="130"/>
      <c r="G50" s="33"/>
      <c r="H50" s="33"/>
      <c r="I50" s="33"/>
      <c r="J50" s="33"/>
      <c r="K50" s="33"/>
      <c r="L50" s="33"/>
      <c r="N50" s="33"/>
      <c r="O50" s="33"/>
      <c r="Q50" s="33"/>
      <c r="R50" s="33"/>
      <c r="S50" s="33"/>
      <c r="T50" s="33"/>
      <c r="U50" s="33"/>
      <c r="V50" s="33"/>
      <c r="W50" s="33"/>
      <c r="X50" s="33"/>
    </row>
    <row r="51" spans="1:24" ht="12.75">
      <c r="A51" s="33"/>
      <c r="B51" s="1"/>
      <c r="C51" s="86"/>
      <c r="E51" s="33"/>
      <c r="F51" s="130"/>
      <c r="G51" s="33"/>
      <c r="H51" s="33"/>
      <c r="I51" s="33"/>
      <c r="J51" s="33"/>
      <c r="K51" s="33"/>
      <c r="L51" s="33"/>
      <c r="N51" s="33"/>
      <c r="O51" s="33"/>
      <c r="Q51" s="33"/>
      <c r="R51" s="33"/>
      <c r="S51" s="33"/>
      <c r="T51" s="33"/>
      <c r="U51" s="33"/>
      <c r="V51" s="33"/>
      <c r="W51" s="33"/>
      <c r="X51" s="33"/>
    </row>
    <row r="52" spans="1:24" ht="12.75">
      <c r="A52" s="33"/>
      <c r="B52" s="33"/>
      <c r="E52" s="38"/>
      <c r="H52" s="39"/>
      <c r="J52" s="33"/>
      <c r="L52" s="33"/>
      <c r="O52" s="33"/>
      <c r="R52" s="33"/>
      <c r="T52" s="33"/>
      <c r="U52" s="33"/>
      <c r="W52" s="33"/>
      <c r="X52" s="33"/>
    </row>
    <row r="53" spans="1:24" ht="12.75">
      <c r="A53" s="33"/>
      <c r="B53" s="33"/>
      <c r="E53" s="38"/>
      <c r="H53" s="39"/>
      <c r="J53" s="33"/>
      <c r="L53" s="33"/>
      <c r="O53" s="33"/>
      <c r="R53" s="33"/>
      <c r="T53" s="33"/>
      <c r="U53" s="33"/>
      <c r="W53" s="33"/>
      <c r="X53" s="33"/>
    </row>
    <row r="54" spans="1:24" ht="12.75">
      <c r="A54" s="33"/>
      <c r="B54" s="33"/>
      <c r="E54" s="38"/>
      <c r="H54" s="39"/>
      <c r="J54" s="33"/>
      <c r="L54" s="33"/>
      <c r="O54" s="33"/>
      <c r="R54" s="33"/>
      <c r="T54" s="33"/>
      <c r="U54" s="33"/>
      <c r="W54" s="33"/>
      <c r="X54" s="33"/>
    </row>
    <row r="55" spans="1:24" ht="12.75">
      <c r="A55" s="33"/>
      <c r="B55" s="33"/>
      <c r="E55" s="33"/>
      <c r="F55" s="130"/>
      <c r="G55" s="33"/>
      <c r="H55" s="33"/>
      <c r="I55" s="33"/>
      <c r="J55" s="33"/>
      <c r="K55" s="33"/>
      <c r="L55" s="33"/>
      <c r="N55" s="33"/>
      <c r="O55" s="33"/>
      <c r="Q55" s="33"/>
      <c r="R55" s="33"/>
      <c r="S55" s="33"/>
      <c r="T55" s="33"/>
      <c r="U55" s="33"/>
      <c r="V55" s="33"/>
      <c r="W55" s="33"/>
      <c r="X55" s="33"/>
    </row>
    <row r="56" spans="1:24" ht="12.75">
      <c r="A56" s="33"/>
      <c r="B56" s="1"/>
      <c r="C56" s="86"/>
      <c r="E56" s="33"/>
      <c r="F56" s="130"/>
      <c r="G56" s="33"/>
      <c r="H56" s="33"/>
      <c r="I56" s="33"/>
      <c r="J56" s="33"/>
      <c r="K56" s="33"/>
      <c r="L56" s="33"/>
      <c r="N56" s="33"/>
      <c r="O56" s="33"/>
      <c r="Q56" s="33"/>
      <c r="R56" s="33"/>
      <c r="S56" s="33"/>
      <c r="T56" s="33"/>
      <c r="U56" s="33"/>
      <c r="V56" s="33"/>
      <c r="W56" s="33"/>
      <c r="X56" s="33"/>
    </row>
    <row r="57" spans="1:24" ht="12.75">
      <c r="A57" s="33"/>
      <c r="B57" s="33"/>
      <c r="E57" s="38"/>
      <c r="H57" s="39"/>
      <c r="J57" s="33"/>
      <c r="L57" s="33"/>
      <c r="O57" s="33"/>
      <c r="R57" s="33"/>
      <c r="T57" s="33"/>
      <c r="U57" s="33"/>
      <c r="W57" s="33"/>
      <c r="X57" s="40"/>
    </row>
    <row r="58" spans="1:24" ht="12.75">
      <c r="A58" s="33"/>
      <c r="B58" s="54"/>
      <c r="E58" s="38"/>
      <c r="H58" s="39"/>
      <c r="J58" s="33"/>
      <c r="L58" s="33"/>
      <c r="O58" s="33"/>
      <c r="R58" s="33"/>
      <c r="T58" s="33"/>
      <c r="U58" s="33"/>
      <c r="W58" s="33"/>
      <c r="X58" s="40"/>
    </row>
    <row r="59" spans="1:24" s="28" customFormat="1" ht="12.75">
      <c r="A59" s="33"/>
      <c r="B59" s="27"/>
      <c r="C59" s="85"/>
      <c r="D59" s="56"/>
      <c r="E59" s="38"/>
      <c r="F59" s="125"/>
      <c r="G59" s="23"/>
      <c r="H59" s="39"/>
      <c r="I59" s="23"/>
      <c r="J59" s="33"/>
      <c r="K59" s="23"/>
      <c r="L59" s="33"/>
      <c r="M59" s="43"/>
      <c r="N59" s="23"/>
      <c r="O59" s="33"/>
      <c r="P59" s="23"/>
      <c r="Q59" s="23"/>
      <c r="R59" s="33"/>
      <c r="S59" s="23"/>
      <c r="T59" s="33"/>
      <c r="U59" s="33"/>
      <c r="V59" s="23"/>
      <c r="W59" s="33"/>
      <c r="X59" s="33"/>
    </row>
    <row r="60" spans="1:24" ht="12.75">
      <c r="A60" s="33"/>
      <c r="B60" s="33"/>
      <c r="E60" s="38"/>
      <c r="H60" s="39"/>
      <c r="J60" s="33"/>
      <c r="L60" s="33"/>
      <c r="O60" s="33"/>
      <c r="R60" s="33"/>
      <c r="T60" s="33"/>
      <c r="U60" s="33"/>
      <c r="W60" s="33"/>
      <c r="X60" s="33"/>
    </row>
    <row r="61" spans="5:22" ht="12.75">
      <c r="E61" s="2"/>
      <c r="F61" s="130"/>
      <c r="G61" s="2"/>
      <c r="H61" s="2"/>
      <c r="I61" s="2"/>
      <c r="K61" s="2"/>
      <c r="N61" s="2"/>
      <c r="Q61" s="2"/>
      <c r="S61" s="2"/>
      <c r="V61" s="2"/>
    </row>
    <row r="62" spans="2:22" ht="12.75">
      <c r="B62" s="6"/>
      <c r="E62" s="2"/>
      <c r="F62" s="130"/>
      <c r="G62" s="2"/>
      <c r="H62" s="2"/>
      <c r="I62" s="2"/>
      <c r="K62" s="2"/>
      <c r="N62" s="2"/>
      <c r="Q62" s="2"/>
      <c r="S62" s="2"/>
      <c r="V62" s="2"/>
    </row>
    <row r="63" spans="5:22" ht="12.75">
      <c r="E63" s="2"/>
      <c r="F63" s="130"/>
      <c r="G63" s="2"/>
      <c r="H63" s="2"/>
      <c r="I63" s="2"/>
      <c r="K63" s="2"/>
      <c r="N63" s="2"/>
      <c r="Q63" s="2"/>
      <c r="S63" s="2"/>
      <c r="V63" s="2"/>
    </row>
    <row r="64" spans="5:22" ht="12.75">
      <c r="E64" s="2"/>
      <c r="F64" s="130"/>
      <c r="G64" s="2"/>
      <c r="H64" s="2"/>
      <c r="I64" s="2"/>
      <c r="K64" s="2"/>
      <c r="N64" s="2"/>
      <c r="Q64" s="2"/>
      <c r="S64" s="2"/>
      <c r="V64" s="2"/>
    </row>
    <row r="65" spans="5:22" ht="12.75">
      <c r="E65" s="2"/>
      <c r="F65" s="130"/>
      <c r="G65" s="2"/>
      <c r="H65" s="2"/>
      <c r="I65" s="2"/>
      <c r="K65" s="2"/>
      <c r="N65" s="2"/>
      <c r="Q65" s="2"/>
      <c r="S65" s="2"/>
      <c r="V65" s="2"/>
    </row>
    <row r="66" spans="5:22" ht="12.75">
      <c r="E66" s="2"/>
      <c r="F66" s="130"/>
      <c r="G66" s="2"/>
      <c r="H66" s="2"/>
      <c r="I66" s="2"/>
      <c r="K66" s="2"/>
      <c r="N66" s="2"/>
      <c r="Q66" s="2"/>
      <c r="S66" s="2"/>
      <c r="V66" s="2"/>
    </row>
  </sheetData>
  <printOptions/>
  <pageMargins left="0.42" right="0.4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&amp;CA MAGYAR KÖZTÁRSASÁG 2010. ÉVI ORSZÁGOS ÖSSZETETT BAJNOKSÁGA
Budapest – Puskás Stadion, 2010. szeptember 18-19.</oddHeader>
  </headerFooter>
  <rowBreaks count="1" manualBreakCount="1">
    <brk id="2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cp:lastPrinted>2011-05-31T16:42:51Z</cp:lastPrinted>
  <dcterms:created xsi:type="dcterms:W3CDTF">2005-04-09T07:42:59Z</dcterms:created>
  <dcterms:modified xsi:type="dcterms:W3CDTF">2007-06-27T14:59:14Z</dcterms:modified>
  <cp:category/>
  <cp:version/>
  <cp:contentType/>
  <cp:contentStatus/>
</cp:coreProperties>
</file>